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okument\IROP II\Vzdělávání\TRUTNOV\ZŠ Frimla TU\REALIZACE\VZ\Stavba\ZD\Příloha č. 2 - Soupis prací, dodávek a služeb s výkazem výměr\"/>
    </mc:Choice>
  </mc:AlternateContent>
  <xr:revisionPtr revIDLastSave="0" documentId="8_{64B6CEB8-0BF5-45B8-9973-6CCB57E90CD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Rekapitulace stavby" sheetId="1" r:id="rId1"/>
    <sheet name="14-01 - učebna chemie a f..." sheetId="2" r:id="rId2"/>
  </sheets>
  <definedNames>
    <definedName name="_xlnm._FilterDatabase" localSheetId="1" hidden="1">'14-01 - učebna chemie a f...'!$C$135:$K$460</definedName>
    <definedName name="_xlnm.Print_Titles" localSheetId="1">'14-01 - učebna chemie a f...'!$135:$135</definedName>
    <definedName name="_xlnm.Print_Titles" localSheetId="0">'Rekapitulace stavby'!$92:$92</definedName>
    <definedName name="_xlnm.Print_Area" localSheetId="1">'14-01 - učebna chemie a f...'!$C$4:$J$76,'14-01 - učebna chemie a f...'!$C$82:$J$117,'14-01 - učebna chemie a f...'!$C$123:$J$460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60" i="2"/>
  <c r="BH460" i="2"/>
  <c r="BG460" i="2"/>
  <c r="BF460" i="2"/>
  <c r="T460" i="2"/>
  <c r="T459" i="2" s="1"/>
  <c r="R460" i="2"/>
  <c r="R459" i="2" s="1"/>
  <c r="P460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T453" i="2" s="1"/>
  <c r="R454" i="2"/>
  <c r="R453" i="2" s="1"/>
  <c r="P454" i="2"/>
  <c r="P453" i="2" s="1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41" i="2"/>
  <c r="BH441" i="2"/>
  <c r="BG441" i="2"/>
  <c r="BF441" i="2"/>
  <c r="T441" i="2"/>
  <c r="R441" i="2"/>
  <c r="P441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T232" i="2" s="1"/>
  <c r="R233" i="2"/>
  <c r="R232" i="2"/>
  <c r="P233" i="2"/>
  <c r="P232" i="2" s="1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F130" i="2"/>
  <c r="E128" i="2"/>
  <c r="F89" i="2"/>
  <c r="E87" i="2"/>
  <c r="J24" i="2"/>
  <c r="E24" i="2"/>
  <c r="J133" i="2" s="1"/>
  <c r="J23" i="2"/>
  <c r="J21" i="2"/>
  <c r="E21" i="2"/>
  <c r="J132" i="2" s="1"/>
  <c r="J20" i="2"/>
  <c r="J18" i="2"/>
  <c r="E18" i="2"/>
  <c r="F92" i="2" s="1"/>
  <c r="J17" i="2"/>
  <c r="J15" i="2"/>
  <c r="E15" i="2"/>
  <c r="F132" i="2" s="1"/>
  <c r="J14" i="2"/>
  <c r="J12" i="2"/>
  <c r="J89" i="2"/>
  <c r="E7" i="2"/>
  <c r="E126" i="2"/>
  <c r="L90" i="1"/>
  <c r="AM90" i="1"/>
  <c r="AM89" i="1"/>
  <c r="L89" i="1"/>
  <c r="AM87" i="1"/>
  <c r="L87" i="1"/>
  <c r="L85" i="1"/>
  <c r="L84" i="1"/>
  <c r="J452" i="2"/>
  <c r="J421" i="2"/>
  <c r="BK378" i="2"/>
  <c r="BK305" i="2"/>
  <c r="BK271" i="2"/>
  <c r="BK254" i="2"/>
  <c r="J272" i="2"/>
  <c r="J405" i="2"/>
  <c r="BK395" i="2"/>
  <c r="BK376" i="2"/>
  <c r="J346" i="2"/>
  <c r="BK312" i="2"/>
  <c r="BK267" i="2"/>
  <c r="J260" i="2"/>
  <c r="BK257" i="2"/>
  <c r="BK249" i="2"/>
  <c r="J206" i="2"/>
  <c r="BK183" i="2"/>
  <c r="BK147" i="2"/>
  <c r="BK272" i="2"/>
  <c r="J197" i="2"/>
  <c r="J436" i="2"/>
  <c r="BK403" i="2"/>
  <c r="BK382" i="2"/>
  <c r="BK356" i="2"/>
  <c r="J301" i="2"/>
  <c r="J253" i="2"/>
  <c r="J240" i="2"/>
  <c r="BK236" i="2"/>
  <c r="J201" i="2"/>
  <c r="J186" i="2"/>
  <c r="BK144" i="2"/>
  <c r="BK418" i="2"/>
  <c r="BK303" i="2"/>
  <c r="J248" i="2"/>
  <c r="J242" i="2"/>
  <c r="BK458" i="2"/>
  <c r="BK441" i="2"/>
  <c r="J424" i="2"/>
  <c r="J363" i="2"/>
  <c r="BK278" i="2"/>
  <c r="J270" i="2"/>
  <c r="BK261" i="2"/>
  <c r="J247" i="2"/>
  <c r="J203" i="2"/>
  <c r="BK175" i="2"/>
  <c r="J165" i="2"/>
  <c r="J154" i="2"/>
  <c r="BK139" i="2"/>
  <c r="BK415" i="2"/>
  <c r="BK404" i="2"/>
  <c r="J288" i="2"/>
  <c r="J278" i="2"/>
  <c r="BK265" i="2"/>
  <c r="J239" i="2"/>
  <c r="BK206" i="2"/>
  <c r="BK197" i="2"/>
  <c r="J180" i="2"/>
  <c r="J441" i="2"/>
  <c r="BK399" i="2"/>
  <c r="J349" i="2"/>
  <c r="J332" i="2"/>
  <c r="BK308" i="2"/>
  <c r="BK299" i="2"/>
  <c r="BK288" i="2"/>
  <c r="BK280" i="2"/>
  <c r="J271" i="2"/>
  <c r="J265" i="2"/>
  <c r="J259" i="2"/>
  <c r="BK255" i="2"/>
  <c r="J251" i="2"/>
  <c r="J236" i="2"/>
  <c r="J228" i="2"/>
  <c r="BK215" i="2"/>
  <c r="BK203" i="2"/>
  <c r="BK194" i="2"/>
  <c r="BK180" i="2"/>
  <c r="J161" i="2"/>
  <c r="BK159" i="2"/>
  <c r="J147" i="2"/>
  <c r="J446" i="2"/>
  <c r="BK430" i="2"/>
  <c r="BK421" i="2"/>
  <c r="J415" i="2"/>
  <c r="J356" i="2"/>
  <c r="BK332" i="2"/>
  <c r="J316" i="2"/>
  <c r="BK294" i="2"/>
  <c r="BK275" i="2"/>
  <c r="J268" i="2"/>
  <c r="J202" i="2"/>
  <c r="BK454" i="2"/>
  <c r="J430" i="2"/>
  <c r="BK402" i="2"/>
  <c r="BK390" i="2"/>
  <c r="BK363" i="2"/>
  <c r="BK316" i="2"/>
  <c r="J305" i="2"/>
  <c r="J263" i="2"/>
  <c r="J258" i="2"/>
  <c r="J245" i="2"/>
  <c r="J194" i="2"/>
  <c r="BK178" i="2"/>
  <c r="J158" i="2"/>
  <c r="J274" i="2"/>
  <c r="J214" i="2"/>
  <c r="BK446" i="2"/>
  <c r="BK393" i="2"/>
  <c r="BK373" i="2"/>
  <c r="J312" i="2"/>
  <c r="J255" i="2"/>
  <c r="BK243" i="2"/>
  <c r="BK225" i="2"/>
  <c r="BK190" i="2"/>
  <c r="J155" i="2"/>
  <c r="AS94" i="1"/>
  <c r="J325" i="2"/>
  <c r="J256" i="2"/>
  <c r="J243" i="2"/>
  <c r="J460" i="2"/>
  <c r="J451" i="2"/>
  <c r="J403" i="2"/>
  <c r="BK346" i="2"/>
  <c r="J277" i="2"/>
  <c r="J267" i="2"/>
  <c r="J257" i="2"/>
  <c r="J218" i="2"/>
  <c r="J178" i="2"/>
  <c r="BK172" i="2"/>
  <c r="BK161" i="2"/>
  <c r="J144" i="2"/>
  <c r="BK301" i="2"/>
  <c r="J280" i="2"/>
  <c r="BK277" i="2"/>
  <c r="BK264" i="2"/>
  <c r="J246" i="2"/>
  <c r="BK209" i="2"/>
  <c r="J183" i="2"/>
  <c r="J454" i="2"/>
  <c r="BK451" i="2"/>
  <c r="J406" i="2"/>
  <c r="J382" i="2"/>
  <c r="J339" i="2"/>
  <c r="J318" i="2"/>
  <c r="J302" i="2"/>
  <c r="BK291" i="2"/>
  <c r="BK284" i="2"/>
  <c r="BK273" i="2"/>
  <c r="J269" i="2"/>
  <c r="BK263" i="2"/>
  <c r="BK258" i="2"/>
  <c r="BK253" i="2"/>
  <c r="BK245" i="2"/>
  <c r="BK233" i="2"/>
  <c r="BK218" i="2"/>
  <c r="BK214" i="2"/>
  <c r="BK201" i="2"/>
  <c r="BK186" i="2"/>
  <c r="J172" i="2"/>
  <c r="J160" i="2"/>
  <c r="J151" i="2"/>
  <c r="J139" i="2"/>
  <c r="J433" i="2"/>
  <c r="J427" i="2"/>
  <c r="BK424" i="2"/>
  <c r="J418" i="2"/>
  <c r="J412" i="2"/>
  <c r="BK339" i="2"/>
  <c r="J299" i="2"/>
  <c r="BK276" i="2"/>
  <c r="BK269" i="2"/>
  <c r="BK256" i="2"/>
  <c r="J456" i="2"/>
  <c r="BK452" i="2"/>
  <c r="BK412" i="2"/>
  <c r="J399" i="2"/>
  <c r="J386" i="2"/>
  <c r="BK349" i="2"/>
  <c r="BK313" i="2"/>
  <c r="J303" i="2"/>
  <c r="J262" i="2"/>
  <c r="BK259" i="2"/>
  <c r="J224" i="2"/>
  <c r="BK171" i="2"/>
  <c r="J275" i="2"/>
  <c r="BK224" i="2"/>
  <c r="J171" i="2"/>
  <c r="J404" i="2"/>
  <c r="J390" i="2"/>
  <c r="BK370" i="2"/>
  <c r="J313" i="2"/>
  <c r="J294" i="2"/>
  <c r="J244" i="2"/>
  <c r="BK239" i="2"/>
  <c r="J209" i="2"/>
  <c r="J175" i="2"/>
  <c r="BK154" i="2"/>
  <c r="BK386" i="2"/>
  <c r="J266" i="2"/>
  <c r="J249" i="2"/>
  <c r="BK460" i="2"/>
  <c r="BK433" i="2"/>
  <c r="J393" i="2"/>
  <c r="BK309" i="2"/>
  <c r="J273" i="2"/>
  <c r="BK260" i="2"/>
  <c r="BK237" i="2"/>
  <c r="J309" i="2"/>
  <c r="BK240" i="2"/>
  <c r="BK189" i="2"/>
  <c r="J457" i="2"/>
  <c r="J376" i="2"/>
  <c r="J264" i="2"/>
  <c r="BK242" i="2"/>
  <c r="BK270" i="2"/>
  <c r="BK202" i="2"/>
  <c r="J370" i="2"/>
  <c r="J221" i="2"/>
  <c r="BK427" i="2"/>
  <c r="J395" i="2"/>
  <c r="BK318" i="2"/>
  <c r="BK246" i="2"/>
  <c r="J233" i="2"/>
  <c r="BK158" i="2"/>
  <c r="BK436" i="2"/>
  <c r="BK251" i="2"/>
  <c r="J458" i="2"/>
  <c r="BK406" i="2"/>
  <c r="J284" i="2"/>
  <c r="BK266" i="2"/>
  <c r="BK228" i="2"/>
  <c r="BK268" i="2"/>
  <c r="J231" i="2"/>
  <c r="BK160" i="2"/>
  <c r="J225" i="2"/>
  <c r="BK165" i="2"/>
  <c r="J402" i="2"/>
  <c r="BK325" i="2"/>
  <c r="J254" i="2"/>
  <c r="J237" i="2"/>
  <c r="J159" i="2"/>
  <c r="BK405" i="2"/>
  <c r="BK250" i="2"/>
  <c r="BK457" i="2"/>
  <c r="BK408" i="2"/>
  <c r="J291" i="2"/>
  <c r="BK262" i="2"/>
  <c r="BK231" i="2"/>
  <c r="J261" i="2"/>
  <c r="BK155" i="2"/>
  <c r="BK456" i="2"/>
  <c r="J373" i="2"/>
  <c r="J276" i="2"/>
  <c r="J250" i="2"/>
  <c r="BK221" i="2"/>
  <c r="BK274" i="2"/>
  <c r="J190" i="2"/>
  <c r="BK248" i="2"/>
  <c r="J408" i="2"/>
  <c r="J378" i="2"/>
  <c r="J308" i="2"/>
  <c r="BK247" i="2"/>
  <c r="J215" i="2"/>
  <c r="J189" i="2"/>
  <c r="BK151" i="2"/>
  <c r="BK302" i="2"/>
  <c r="BK244" i="2"/>
  <c r="R179" i="2" l="1"/>
  <c r="T138" i="2"/>
  <c r="BK213" i="2"/>
  <c r="J213" i="2" s="1"/>
  <c r="J101" i="2" s="1"/>
  <c r="P235" i="2"/>
  <c r="T238" i="2"/>
  <c r="T304" i="2"/>
  <c r="P150" i="2"/>
  <c r="R213" i="2"/>
  <c r="BK241" i="2"/>
  <c r="J241" i="2" s="1"/>
  <c r="J106" i="2" s="1"/>
  <c r="R304" i="2"/>
  <c r="T150" i="2"/>
  <c r="T241" i="2"/>
  <c r="P304" i="2"/>
  <c r="P138" i="2"/>
  <c r="BK179" i="2"/>
  <c r="J179" i="2" s="1"/>
  <c r="J100" i="2" s="1"/>
  <c r="T213" i="2"/>
  <c r="T235" i="2"/>
  <c r="R241" i="2"/>
  <c r="R252" i="2"/>
  <c r="T279" i="2"/>
  <c r="T317" i="2"/>
  <c r="P377" i="2"/>
  <c r="P407" i="2"/>
  <c r="R440" i="2"/>
  <c r="P455" i="2"/>
  <c r="R138" i="2"/>
  <c r="P179" i="2"/>
  <c r="P238" i="2"/>
  <c r="R238" i="2"/>
  <c r="P252" i="2"/>
  <c r="P279" i="2"/>
  <c r="P317" i="2"/>
  <c r="BK377" i="2"/>
  <c r="J377" i="2"/>
  <c r="J111" i="2" s="1"/>
  <c r="T407" i="2"/>
  <c r="T440" i="2"/>
  <c r="BK455" i="2"/>
  <c r="J455" i="2"/>
  <c r="J115" i="2" s="1"/>
  <c r="BK138" i="2"/>
  <c r="J138" i="2"/>
  <c r="J98" i="2" s="1"/>
  <c r="R150" i="2"/>
  <c r="P213" i="2"/>
  <c r="R235" i="2"/>
  <c r="BK252" i="2"/>
  <c r="J252" i="2" s="1"/>
  <c r="J107" i="2" s="1"/>
  <c r="BK279" i="2"/>
  <c r="J279" i="2" s="1"/>
  <c r="J108" i="2" s="1"/>
  <c r="BK304" i="2"/>
  <c r="J304" i="2" s="1"/>
  <c r="J109" i="2" s="1"/>
  <c r="BK317" i="2"/>
  <c r="J317" i="2" s="1"/>
  <c r="J110" i="2" s="1"/>
  <c r="R377" i="2"/>
  <c r="BK407" i="2"/>
  <c r="J407" i="2" s="1"/>
  <c r="J112" i="2" s="1"/>
  <c r="BK440" i="2"/>
  <c r="J440" i="2" s="1"/>
  <c r="J113" i="2" s="1"/>
  <c r="R455" i="2"/>
  <c r="BK150" i="2"/>
  <c r="J150" i="2" s="1"/>
  <c r="J99" i="2" s="1"/>
  <c r="T179" i="2"/>
  <c r="BK235" i="2"/>
  <c r="J235" i="2" s="1"/>
  <c r="J104" i="2" s="1"/>
  <c r="BK238" i="2"/>
  <c r="J238" i="2" s="1"/>
  <c r="J105" i="2" s="1"/>
  <c r="P241" i="2"/>
  <c r="T252" i="2"/>
  <c r="R279" i="2"/>
  <c r="R317" i="2"/>
  <c r="T377" i="2"/>
  <c r="R407" i="2"/>
  <c r="P440" i="2"/>
  <c r="T455" i="2"/>
  <c r="BK232" i="2"/>
  <c r="J232" i="2"/>
  <c r="J102" i="2"/>
  <c r="BK453" i="2"/>
  <c r="J453" i="2" s="1"/>
  <c r="J114" i="2" s="1"/>
  <c r="BK459" i="2"/>
  <c r="J459" i="2" s="1"/>
  <c r="J116" i="2" s="1"/>
  <c r="J92" i="2"/>
  <c r="F133" i="2"/>
  <c r="BE158" i="2"/>
  <c r="BE245" i="2"/>
  <c r="BE258" i="2"/>
  <c r="BE277" i="2"/>
  <c r="BE278" i="2"/>
  <c r="BE305" i="2"/>
  <c r="BE363" i="2"/>
  <c r="BE373" i="2"/>
  <c r="BE399" i="2"/>
  <c r="BE421" i="2"/>
  <c r="BE430" i="2"/>
  <c r="J91" i="2"/>
  <c r="BE139" i="2"/>
  <c r="BE172" i="2"/>
  <c r="BE178" i="2"/>
  <c r="BE183" i="2"/>
  <c r="BE189" i="2"/>
  <c r="BE209" i="2"/>
  <c r="BE221" i="2"/>
  <c r="BE224" i="2"/>
  <c r="BE242" i="2"/>
  <c r="BE250" i="2"/>
  <c r="BE260" i="2"/>
  <c r="BE309" i="2"/>
  <c r="BE349" i="2"/>
  <c r="BE405" i="2"/>
  <c r="BE412" i="2"/>
  <c r="BE433" i="2"/>
  <c r="BE441" i="2"/>
  <c r="BE161" i="2"/>
  <c r="BE206" i="2"/>
  <c r="BE243" i="2"/>
  <c r="BE246" i="2"/>
  <c r="BE249" i="2"/>
  <c r="BE253" i="2"/>
  <c r="BE255" i="2"/>
  <c r="BE264" i="2"/>
  <c r="BE267" i="2"/>
  <c r="BE276" i="2"/>
  <c r="BE280" i="2"/>
  <c r="BE299" i="2"/>
  <c r="BE312" i="2"/>
  <c r="BE316" i="2"/>
  <c r="BE404" i="2"/>
  <c r="BE424" i="2"/>
  <c r="J130" i="2"/>
  <c r="BE144" i="2"/>
  <c r="BE159" i="2"/>
  <c r="BE165" i="2"/>
  <c r="BE180" i="2"/>
  <c r="BE186" i="2"/>
  <c r="BE197" i="2"/>
  <c r="BE201" i="2"/>
  <c r="BE203" i="2"/>
  <c r="BE228" i="2"/>
  <c r="BE239" i="2"/>
  <c r="BE254" i="2"/>
  <c r="BE265" i="2"/>
  <c r="BE266" i="2"/>
  <c r="BE272" i="2"/>
  <c r="BE288" i="2"/>
  <c r="BE291" i="2"/>
  <c r="BE303" i="2"/>
  <c r="BE308" i="2"/>
  <c r="BE332" i="2"/>
  <c r="BE339" i="2"/>
  <c r="BE370" i="2"/>
  <c r="BE393" i="2"/>
  <c r="BE406" i="2"/>
  <c r="BE408" i="2"/>
  <c r="BE427" i="2"/>
  <c r="BE451" i="2"/>
  <c r="BE244" i="2"/>
  <c r="BE247" i="2"/>
  <c r="BE251" i="2"/>
  <c r="BE257" i="2"/>
  <c r="BE273" i="2"/>
  <c r="BE284" i="2"/>
  <c r="BE301" i="2"/>
  <c r="BE318" i="2"/>
  <c r="BE390" i="2"/>
  <c r="BE395" i="2"/>
  <c r="E85" i="2"/>
  <c r="F91" i="2"/>
  <c r="BE155" i="2"/>
  <c r="BE171" i="2"/>
  <c r="BE237" i="2"/>
  <c r="BE256" i="2"/>
  <c r="BE261" i="2"/>
  <c r="BE263" i="2"/>
  <c r="BE268" i="2"/>
  <c r="BE270" i="2"/>
  <c r="BE271" i="2"/>
  <c r="BE294" i="2"/>
  <c r="BE325" i="2"/>
  <c r="BE356" i="2"/>
  <c r="BE378" i="2"/>
  <c r="BE386" i="2"/>
  <c r="BE402" i="2"/>
  <c r="BE403" i="2"/>
  <c r="BE147" i="2"/>
  <c r="BE151" i="2"/>
  <c r="BE175" i="2"/>
  <c r="BE214" i="2"/>
  <c r="BE218" i="2"/>
  <c r="BE231" i="2"/>
  <c r="BE240" i="2"/>
  <c r="BE262" i="2"/>
  <c r="BE302" i="2"/>
  <c r="BE313" i="2"/>
  <c r="BE346" i="2"/>
  <c r="BE376" i="2"/>
  <c r="BE452" i="2"/>
  <c r="BE154" i="2"/>
  <c r="BE160" i="2"/>
  <c r="BE190" i="2"/>
  <c r="BE194" i="2"/>
  <c r="BE202" i="2"/>
  <c r="BE215" i="2"/>
  <c r="BE225" i="2"/>
  <c r="BE233" i="2"/>
  <c r="BE236" i="2"/>
  <c r="BE248" i="2"/>
  <c r="BE259" i="2"/>
  <c r="BE269" i="2"/>
  <c r="BE274" i="2"/>
  <c r="BE275" i="2"/>
  <c r="BE382" i="2"/>
  <c r="BE415" i="2"/>
  <c r="BE418" i="2"/>
  <c r="BE436" i="2"/>
  <c r="BE446" i="2"/>
  <c r="BE454" i="2"/>
  <c r="BE456" i="2"/>
  <c r="BE457" i="2"/>
  <c r="BE458" i="2"/>
  <c r="BE460" i="2"/>
  <c r="F37" i="2"/>
  <c r="BD95" i="1"/>
  <c r="BD94" i="1" s="1"/>
  <c r="W33" i="1" s="1"/>
  <c r="F34" i="2"/>
  <c r="BA95" i="1" s="1"/>
  <c r="BA94" i="1" s="1"/>
  <c r="W30" i="1" s="1"/>
  <c r="J34" i="2"/>
  <c r="AW95" i="1"/>
  <c r="F35" i="2"/>
  <c r="BB95" i="1" s="1"/>
  <c r="BB94" i="1" s="1"/>
  <c r="W31" i="1" s="1"/>
  <c r="F36" i="2"/>
  <c r="BC95" i="1" s="1"/>
  <c r="BC94" i="1" s="1"/>
  <c r="W32" i="1" s="1"/>
  <c r="R234" i="2" l="1"/>
  <c r="R137" i="2"/>
  <c r="R136" i="2" s="1"/>
  <c r="P137" i="2"/>
  <c r="P234" i="2"/>
  <c r="P136" i="2" s="1"/>
  <c r="AU95" i="1" s="1"/>
  <c r="AU94" i="1" s="1"/>
  <c r="T137" i="2"/>
  <c r="T234" i="2"/>
  <c r="BK137" i="2"/>
  <c r="BK234" i="2"/>
  <c r="J234" i="2" s="1"/>
  <c r="J103" i="2" s="1"/>
  <c r="AW94" i="1"/>
  <c r="AK30" i="1"/>
  <c r="J33" i="2"/>
  <c r="AV95" i="1" s="1"/>
  <c r="AT95" i="1" s="1"/>
  <c r="AX94" i="1"/>
  <c r="AY94" i="1"/>
  <c r="F33" i="2"/>
  <c r="AZ95" i="1" s="1"/>
  <c r="AZ94" i="1" s="1"/>
  <c r="W29" i="1" s="1"/>
  <c r="BK136" i="2" l="1"/>
  <c r="J136" i="2" s="1"/>
  <c r="J96" i="2" s="1"/>
  <c r="T136" i="2"/>
  <c r="J137" i="2"/>
  <c r="J97" i="2" s="1"/>
  <c r="AV94" i="1"/>
  <c r="AK29" i="1" s="1"/>
  <c r="J30" i="2" l="1"/>
  <c r="AG95" i="1"/>
  <c r="AG94" i="1" s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<sst xmlns="http://schemas.openxmlformats.org/spreadsheetml/2006/main" count="3818" uniqueCount="757">
  <si>
    <t>Export Komplet</t>
  </si>
  <si>
    <t/>
  </si>
  <si>
    <t>2.0</t>
  </si>
  <si>
    <t>False</t>
  </si>
  <si>
    <t>{da5c048c-bae7-4c2e-9723-01551449f981}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</si>
  <si>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</si>
  <si>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</si>
  <si>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</si>
  <si>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</si>
  <si>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</si>
  <si>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</si>
  <si>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</si>
  <si>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</si>
  <si>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</si>
  <si>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14-22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</si>
  <si>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</si>
  <si>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</si>
  <si>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Frimla Trutnov</t>
  </si>
  <si>
    <t>KSO:</t>
  </si>
  <si>
    <t>CC-CZ:</t>
  </si>
  <si>
    <t>Místo:</t>
  </si>
  <si>
    <t xml:space="preserve"> </t>
  </si>
  <si>
    <t>Datum:</t>
  </si>
  <si>
    <t>15. 2. 2024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</si>
  <si>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</si>
  <si>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</si>
  <si>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</si>
  <si>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</si>
  <si>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</si>
  <si>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</si>
  <si>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</si>
  <si>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</si>
  <si>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</si>
  <si>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</si>
  <si>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</si>
  <si>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</si>
  <si>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</si>
  <si>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</si>
  <si>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</si>
  <si>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</si>
  <si>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</si>
  <si>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</si>
  <si>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</si>
  <si>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</si>
  <si>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</si>
  <si>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</si>
  <si>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</si>
  <si>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</si>
  <si>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</si>
  <si>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</si>
  <si>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</si>
  <si>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</si>
  <si>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</si>
  <si>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</si>
  <si>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</si>
  <si>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</si>
  <si>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</si>
  <si>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</si>
  <si>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</si>
  <si>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</si>
  <si>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</si>
  <si>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</si>
  <si>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</si>
  <si>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</si>
  <si>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</si>
  <si>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</si>
  <si>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</si>
  <si>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</si>
  <si>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</si>
  <si>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</si>
  <si>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</si>
  <si>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</si>
  <si>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</si>
  <si>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</si>
  <si>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</si>
  <si>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</si>
  <si>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</si>
  <si>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</si>
  <si>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14-01</t>
  </si>
  <si>
    <t>učebna chemie a fyziky</t>
  </si>
  <si>
    <t>STA</t>
  </si>
  <si>
    <t>1</t>
  </si>
  <si>
    <t>{c7deb77d-540b-4079-bc5e-e831196f6ccb}</t>
  </si>
  <si>
    <t>2</t>
  </si>
  <si>
    <t>KRYCÍ LIST SOUPISU PRACÍ</t>
  </si>
  <si>
    <t>Objekt:</t>
  </si>
  <si>
    <t>14-01 - učebna chemie a fyziky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</si>
  <si>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</si>
  <si>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</si>
  <si>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</si>
  <si>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</si>
  <si>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</si>
  <si>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</si>
  <si>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</si>
  <si>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</si>
  <si>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</si>
  <si>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</si>
  <si>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</si>
  <si>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</si>
  <si>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</si>
  <si>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</si>
  <si>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</si>
  <si>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</si>
  <si>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</si>
  <si>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</si>
  <si>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</si>
  <si>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</si>
  <si>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</si>
  <si>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</si>
  <si>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</si>
  <si>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</si>
  <si>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</si>
  <si>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</si>
  <si>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</si>
  <si>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</si>
  <si>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</si>
  <si>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</si>
  <si>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</si>
  <si>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</si>
  <si>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</si>
  <si>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</si>
  <si>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</si>
  <si>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</si>
  <si>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</si>
  <si>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</si>
  <si>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</si>
  <si>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</si>
  <si>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</si>
  <si>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</si>
  <si>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</si>
  <si>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</si>
  <si>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342272245.PFX</t>
  </si>
  <si>
    <t>Příčka z hladkých tvárnic P2-500 na tenkovrstvou maltu tl 150 mm</t>
  </si>
  <si>
    <t>m2</t>
  </si>
  <si>
    <t>4</t>
  </si>
  <si>
    <t>-1861540331</t>
  </si>
  <si>
    <t>VV</t>
  </si>
  <si>
    <t>"kabinet"</t>
  </si>
  <si>
    <t>2,9*3,25</t>
  </si>
  <si>
    <t>0,5</t>
  </si>
  <si>
    <t>Součet</t>
  </si>
  <si>
    <t>342291112</t>
  </si>
  <si>
    <t>Ukotvení příček montážní polyuretanovou pěnou tl příčky přes 100 mm</t>
  </si>
  <si>
    <t>m</t>
  </si>
  <si>
    <t>1962534058</t>
  </si>
  <si>
    <t>2,9</t>
  </si>
  <si>
    <t>342291121</t>
  </si>
  <si>
    <t>Ukotvení příček k cihelným konstrukcím plochými kotvami</t>
  </si>
  <si>
    <t>-662920150</t>
  </si>
  <si>
    <t>2*3,3</t>
  </si>
  <si>
    <t>6</t>
  </si>
  <si>
    <t>Úpravy povrchů, podlahy a osazování výplní</t>
  </si>
  <si>
    <t>611135101</t>
  </si>
  <si>
    <t>Hrubá výplň rýh ve stropech maltou jakékoli šířky rýhy</t>
  </si>
  <si>
    <t>-810522427</t>
  </si>
  <si>
    <t>4*0,5</t>
  </si>
  <si>
    <t>7</t>
  </si>
  <si>
    <t>612131121</t>
  </si>
  <si>
    <t>Penetrační disperzní nátěr vnitřních stěn nanášený ručně</t>
  </si>
  <si>
    <t>-1684554431</t>
  </si>
  <si>
    <t>5</t>
  </si>
  <si>
    <t>612135101</t>
  </si>
  <si>
    <t>Hrubá výplň rýh ve stěnách maltou jakékoli šířky rýhy</t>
  </si>
  <si>
    <t>1714987064</t>
  </si>
  <si>
    <t>(3,3*2)*0,5</t>
  </si>
  <si>
    <t>612142001</t>
  </si>
  <si>
    <t>Potažení vnitřních stěn sklovláknitým pletivem vtlačeným do tenkovrstvé hmoty</t>
  </si>
  <si>
    <t>1953416923</t>
  </si>
  <si>
    <t>8</t>
  </si>
  <si>
    <t>612311131</t>
  </si>
  <si>
    <t>Potažení vnitřních stěn vápenným štukem tloušťky do 3 mm</t>
  </si>
  <si>
    <t>999483954</t>
  </si>
  <si>
    <t>9</t>
  </si>
  <si>
    <t>612325215</t>
  </si>
  <si>
    <t>Vápenocementová hladká omítka malých ploch přes 1 do 4 m2 na stěnách</t>
  </si>
  <si>
    <t>kus</t>
  </si>
  <si>
    <t>-968944701</t>
  </si>
  <si>
    <t>10</t>
  </si>
  <si>
    <t>612325302</t>
  </si>
  <si>
    <t>Vápenocementová štuková omítka ostění nebo nadpraží</t>
  </si>
  <si>
    <t>867531857</t>
  </si>
  <si>
    <t>(1,2+1,2+1,2)*1</t>
  </si>
  <si>
    <t>"odhad"5</t>
  </si>
  <si>
    <t>11</t>
  </si>
  <si>
    <t>619995001</t>
  </si>
  <si>
    <t>Začištění omítek kolem oken, dveří, podlah nebo obkladů</t>
  </si>
  <si>
    <t>1454322143</t>
  </si>
  <si>
    <t>"po zdivu"</t>
  </si>
  <si>
    <t>5+3,3+3,3</t>
  </si>
  <si>
    <t>"nové dveře"</t>
  </si>
  <si>
    <t>((2,1+2,1+1)*2)*3</t>
  </si>
  <si>
    <t>134</t>
  </si>
  <si>
    <t>622143003</t>
  </si>
  <si>
    <t>Montáž omítkových plastových nebo pozinkovaných rohových profilů</t>
  </si>
  <si>
    <t>2043475392</t>
  </si>
  <si>
    <t>13</t>
  </si>
  <si>
    <t>M</t>
  </si>
  <si>
    <t>59051486</t>
  </si>
  <si>
    <t xml:space="preserve">profil rohový PVC 15x15mm s výztužnou tkaninou š 100mm   </t>
  </si>
  <si>
    <t>-345430756</t>
  </si>
  <si>
    <t>3,3*1,05 "Přepočtené koeficientem množství</t>
  </si>
  <si>
    <t>14</t>
  </si>
  <si>
    <t>642945111</t>
  </si>
  <si>
    <t>Osazování protipožárních zárubní dveří jednokřídlových do 2,5 m2</t>
  </si>
  <si>
    <t>2040210729</t>
  </si>
  <si>
    <t>1+1+1</t>
  </si>
  <si>
    <t>15</t>
  </si>
  <si>
    <t>55331563</t>
  </si>
  <si>
    <t>zárubeň jednokřídlá ocelová pro zdění s protipožární úpravou tl stěny 110-150mm rozměru 900/1970, 2100mm</t>
  </si>
  <si>
    <t>1908280591</t>
  </si>
  <si>
    <t>Ostatní konstrukce a práce, bourání</t>
  </si>
  <si>
    <t>16</t>
  </si>
  <si>
    <t>944511111</t>
  </si>
  <si>
    <t>Montáž ochranné sítě z textilie z umělých vláken</t>
  </si>
  <si>
    <t>-704736914</t>
  </si>
  <si>
    <t>15*(3+2+2)</t>
  </si>
  <si>
    <t>17</t>
  </si>
  <si>
    <t>944511211</t>
  </si>
  <si>
    <t>Příplatek k ochranné síti za první a ZKD den použití</t>
  </si>
  <si>
    <t>-170081105</t>
  </si>
  <si>
    <t>105*60</t>
  </si>
  <si>
    <t>18</t>
  </si>
  <si>
    <t>944511811</t>
  </si>
  <si>
    <t>Demontáž ochranné sítě z textilie z umělých vláken</t>
  </si>
  <si>
    <t>1574676577</t>
  </si>
  <si>
    <t>19</t>
  </si>
  <si>
    <t>949101111</t>
  </si>
  <si>
    <t>Lešení pomocné pro objekty pozemních staveb s lešeňovou podlahou v do 1,9 m zatížení do 150 kg/m2</t>
  </si>
  <si>
    <t>205938018</t>
  </si>
  <si>
    <t>20</t>
  </si>
  <si>
    <t>949411112</t>
  </si>
  <si>
    <t>Montáž věží trubkových o půdorysné ploše do 10 m2 v přes 10 do 20 m</t>
  </si>
  <si>
    <t>825549436</t>
  </si>
  <si>
    <t>949411213</t>
  </si>
  <si>
    <t>Příplatek k schodišťovým věžím trubkovým do 10 m2 v přes 30 do 40 m za první a ZKD den použití</t>
  </si>
  <si>
    <t>1977802055</t>
  </si>
  <si>
    <t>25*60</t>
  </si>
  <si>
    <t>22</t>
  </si>
  <si>
    <t>949411812</t>
  </si>
  <si>
    <t>Demontáž věží trubkových o půdorysné ploše do 10 m2 v přes 10 do 20 m</t>
  </si>
  <si>
    <t>905373280</t>
  </si>
  <si>
    <t>23</t>
  </si>
  <si>
    <t>952901111</t>
  </si>
  <si>
    <t>Vyčištění budov bytové a občanské výstavby při výšce podlaží do 4 m - hrubý úklid</t>
  </si>
  <si>
    <t>1673093319</t>
  </si>
  <si>
    <t>24</t>
  </si>
  <si>
    <t>95290111R</t>
  </si>
  <si>
    <t>Demontáž stávajícího vybavení třídy</t>
  </si>
  <si>
    <t>soub</t>
  </si>
  <si>
    <t>513435030</t>
  </si>
  <si>
    <t>25</t>
  </si>
  <si>
    <t>962032240</t>
  </si>
  <si>
    <t>Bourání zdiva z cihel pálených nebo vápenopískových na MC do 1 m3</t>
  </si>
  <si>
    <t>m3</t>
  </si>
  <si>
    <t>1230198351</t>
  </si>
  <si>
    <t>4*3,25*0,15</t>
  </si>
  <si>
    <t>26</t>
  </si>
  <si>
    <t>968072455</t>
  </si>
  <si>
    <t>Vybourání kovových dveřních zárubní pl do 2 m2</t>
  </si>
  <si>
    <t>-1114997052</t>
  </si>
  <si>
    <t>(2*0,9)*3</t>
  </si>
  <si>
    <t>27</t>
  </si>
  <si>
    <t>975021211</t>
  </si>
  <si>
    <t>Podchycení nadzákladového zdiva pod stropem tl zdiva do 450 mm</t>
  </si>
  <si>
    <t>886222068</t>
  </si>
  <si>
    <t>997</t>
  </si>
  <si>
    <t>Přesun sutě</t>
  </si>
  <si>
    <t>30</t>
  </si>
  <si>
    <t>997013213</t>
  </si>
  <si>
    <t>Vnitrostaveništní doprava suti a vybouraných hmot pro budovy v přes 9 do 12 m ručně</t>
  </si>
  <si>
    <t>t</t>
  </si>
  <si>
    <t>152891284</t>
  </si>
  <si>
    <t>31</t>
  </si>
  <si>
    <t>997013219</t>
  </si>
  <si>
    <t>Příplatek k vnitrostaveništní dopravě suti a vybouraných hmot za zvětšenou dopravu suti ZKD 10 m</t>
  </si>
  <si>
    <t>-493494170</t>
  </si>
  <si>
    <t>5,349*2 "Přepočtené koeficientem množství</t>
  </si>
  <si>
    <t>28</t>
  </si>
  <si>
    <t>997013312</t>
  </si>
  <si>
    <t>Montáž a demontáž shozu suti v přes 10 do 20 m</t>
  </si>
  <si>
    <t>1452898627</t>
  </si>
  <si>
    <t>29</t>
  </si>
  <si>
    <t>997013322</t>
  </si>
  <si>
    <t>Příplatek k shozu suti v přes 10 do 20 m za první a ZKD den použití</t>
  </si>
  <si>
    <t>-1210312685</t>
  </si>
  <si>
    <t>15*30</t>
  </si>
  <si>
    <t>32</t>
  </si>
  <si>
    <t>997013501</t>
  </si>
  <si>
    <t>Odvoz suti a vybouraných hmot na skládku nebo meziskládku do 1 km se složením</t>
  </si>
  <si>
    <t>577653545</t>
  </si>
  <si>
    <t>33</t>
  </si>
  <si>
    <t>997013509</t>
  </si>
  <si>
    <t>Příplatek k odvozu suti a vybouraných hmot na skládku ZKD 1 km přes 1 km</t>
  </si>
  <si>
    <t>-624138247</t>
  </si>
  <si>
    <t>4,939*12</t>
  </si>
  <si>
    <t>34</t>
  </si>
  <si>
    <t>997013631</t>
  </si>
  <si>
    <t>Poplatek za uložení na skládce (skládkovné) stavebního odpadu směsného kód odpadu 17 09 04</t>
  </si>
  <si>
    <t>-2045869126</t>
  </si>
  <si>
    <t>5,349-1,411</t>
  </si>
  <si>
    <t>35</t>
  </si>
  <si>
    <t>997013813</t>
  </si>
  <si>
    <t>Poplatek za uložení na skládce (skládkovné) stavebního odpadu z plastických hmot kód odpadu 17 02 03</t>
  </si>
  <si>
    <t>-2020707748</t>
  </si>
  <si>
    <t>998</t>
  </si>
  <si>
    <t>Přesun hmot</t>
  </si>
  <si>
    <t>36</t>
  </si>
  <si>
    <t>998018003</t>
  </si>
  <si>
    <t>Přesun hmot ruční pro budovy v přes 12 do 24 m</t>
  </si>
  <si>
    <t>875976068</t>
  </si>
  <si>
    <t>PSV</t>
  </si>
  <si>
    <t>Práce a dodávky PSV</t>
  </si>
  <si>
    <t>721</t>
  </si>
  <si>
    <t>Zdravotechnika - vnitřní kanalizace</t>
  </si>
  <si>
    <t>37</t>
  </si>
  <si>
    <t>721174024</t>
  </si>
  <si>
    <t>Úprava stoupacího potrubí (dmtž. + nové HT potrubí + kolena cca. 3,5m)</t>
  </si>
  <si>
    <t>kpl</t>
  </si>
  <si>
    <t>240509105</t>
  </si>
  <si>
    <t>38</t>
  </si>
  <si>
    <t>721220801</t>
  </si>
  <si>
    <t>Demontáž uzávěrek zápachových DN 70</t>
  </si>
  <si>
    <t>1065086797</t>
  </si>
  <si>
    <t>722</t>
  </si>
  <si>
    <t>Zdravotechnika - vnitřní vodovod</t>
  </si>
  <si>
    <t>39</t>
  </si>
  <si>
    <t>722190901</t>
  </si>
  <si>
    <t>Uzavření nebo otevření vodovodního potrubí při opravách</t>
  </si>
  <si>
    <t>1069725609</t>
  </si>
  <si>
    <t>40</t>
  </si>
  <si>
    <t>722220152</t>
  </si>
  <si>
    <t>Nástěnka závitová plastová PPR PN 20</t>
  </si>
  <si>
    <t>190820219</t>
  </si>
  <si>
    <t>725</t>
  </si>
  <si>
    <t>Zdravotechnika - zařizovací předměty</t>
  </si>
  <si>
    <t>41</t>
  </si>
  <si>
    <t>725210821</t>
  </si>
  <si>
    <t>Demontáž umyvadel bez výtokových armatur</t>
  </si>
  <si>
    <t>soubor</t>
  </si>
  <si>
    <t>-1797868054</t>
  </si>
  <si>
    <t>42</t>
  </si>
  <si>
    <t>725211602</t>
  </si>
  <si>
    <t>Umyvadlo keramické bílé šířky 550 mm bez krytu na sifon připevněné na stěnu šrouby</t>
  </si>
  <si>
    <t>846746608</t>
  </si>
  <si>
    <t>43</t>
  </si>
  <si>
    <t>72529170R</t>
  </si>
  <si>
    <t>Doplňky zařízení koupelen a záchodů  - zásobní na tekuté mýdlo</t>
  </si>
  <si>
    <t>-1351726350</t>
  </si>
  <si>
    <t>44</t>
  </si>
  <si>
    <t>725291711</t>
  </si>
  <si>
    <t>Doplňky zařízení koupelen a záchodů  - zásobník na ručníky</t>
  </si>
  <si>
    <t>943071472</t>
  </si>
  <si>
    <t>45</t>
  </si>
  <si>
    <t>725291712</t>
  </si>
  <si>
    <t>Doplňky zařízení koupelen a záchodů - odpadkový koš</t>
  </si>
  <si>
    <t>-1654852140</t>
  </si>
  <si>
    <t>46</t>
  </si>
  <si>
    <t>725820801</t>
  </si>
  <si>
    <t>Demontáž baterie nástěnné do G 3 / 4</t>
  </si>
  <si>
    <t>-1491957043</t>
  </si>
  <si>
    <t>47</t>
  </si>
  <si>
    <t>725821312.R</t>
  </si>
  <si>
    <t>Baterie umyvadlové páková s otáčivým kulatým ústím a délkou ramínka 300 mm</t>
  </si>
  <si>
    <t>-547646842</t>
  </si>
  <si>
    <t>48</t>
  </si>
  <si>
    <t>725860811</t>
  </si>
  <si>
    <t>Demontáž uzávěrů zápachu jednoduchých</t>
  </si>
  <si>
    <t>-1148350813</t>
  </si>
  <si>
    <t>49</t>
  </si>
  <si>
    <t>998725103</t>
  </si>
  <si>
    <t>Přesun hmot tonážní pro zařizovací předměty v objektech v přes 12 do 24 m</t>
  </si>
  <si>
    <t>995776962</t>
  </si>
  <si>
    <t>50</t>
  </si>
  <si>
    <t>998725181</t>
  </si>
  <si>
    <t>Příplatek k přesunu hmot tonážní 725 prováděný bez použití mechanizace</t>
  </si>
  <si>
    <t>241310682</t>
  </si>
  <si>
    <t>741</t>
  </si>
  <si>
    <t>Elektroinstalace - silnoproud</t>
  </si>
  <si>
    <t>51</t>
  </si>
  <si>
    <t>74113000R</t>
  </si>
  <si>
    <t>Demontáž elektro - kabely,svítidla,zásuvky,vypínače</t>
  </si>
  <si>
    <t>-1620668936</t>
  </si>
  <si>
    <t>52</t>
  </si>
  <si>
    <t>74113001R</t>
  </si>
  <si>
    <t>Elektro stavební přípomoce - sekání rýh,záhozy rýh</t>
  </si>
  <si>
    <t>952640732</t>
  </si>
  <si>
    <t>53</t>
  </si>
  <si>
    <t>74113002R</t>
  </si>
  <si>
    <t>Montážní práce - elektroinstalace</t>
  </si>
  <si>
    <t>834372257</t>
  </si>
  <si>
    <t>54</t>
  </si>
  <si>
    <t>74113003R</t>
  </si>
  <si>
    <t>Rozvaděč 36M do zdi zkompletovaný</t>
  </si>
  <si>
    <t>1509364559</t>
  </si>
  <si>
    <t>55</t>
  </si>
  <si>
    <t>74113004R</t>
  </si>
  <si>
    <t>Kabel CYKY 3Cx1,5</t>
  </si>
  <si>
    <t>1109000505</t>
  </si>
  <si>
    <t>56</t>
  </si>
  <si>
    <t>74113005R</t>
  </si>
  <si>
    <t>Kabel CYKY 3Cx2,5</t>
  </si>
  <si>
    <t>-1858633841</t>
  </si>
  <si>
    <t>57</t>
  </si>
  <si>
    <t>74113006R</t>
  </si>
  <si>
    <t>Kabel CYKY 5Cx4</t>
  </si>
  <si>
    <t>-1824241025</t>
  </si>
  <si>
    <t>58</t>
  </si>
  <si>
    <t>74113007R</t>
  </si>
  <si>
    <t>Kabel CYKY 3Ax1,5</t>
  </si>
  <si>
    <t>794755431</t>
  </si>
  <si>
    <t>59</t>
  </si>
  <si>
    <t>74113008R</t>
  </si>
  <si>
    <t>1326809276</t>
  </si>
  <si>
    <t>60</t>
  </si>
  <si>
    <t>74113009R</t>
  </si>
  <si>
    <t>Drobný instalační materiál</t>
  </si>
  <si>
    <t>1512099261</t>
  </si>
  <si>
    <t>61</t>
  </si>
  <si>
    <t>74113010R</t>
  </si>
  <si>
    <t>Vypínač č.1 bílá komplet</t>
  </si>
  <si>
    <t>-619090114</t>
  </si>
  <si>
    <t>62</t>
  </si>
  <si>
    <t>74113011R</t>
  </si>
  <si>
    <t>Vypínač č.10 bílá komplet</t>
  </si>
  <si>
    <t>1644363338</t>
  </si>
  <si>
    <t>63</t>
  </si>
  <si>
    <t>74113012R</t>
  </si>
  <si>
    <t>Zásuvka dvojitá bílá</t>
  </si>
  <si>
    <t>-1471147720</t>
  </si>
  <si>
    <t>64</t>
  </si>
  <si>
    <t>74113013R</t>
  </si>
  <si>
    <t>Zásuvka jednoduchá bílá komplet</t>
  </si>
  <si>
    <t>1015040820</t>
  </si>
  <si>
    <t>65</t>
  </si>
  <si>
    <t>74113014R</t>
  </si>
  <si>
    <t>EVO35005 Asymetr</t>
  </si>
  <si>
    <t>1204798268</t>
  </si>
  <si>
    <t>66</t>
  </si>
  <si>
    <t>74113015R</t>
  </si>
  <si>
    <t>Vypínač č.5 komplet</t>
  </si>
  <si>
    <t>-979228899</t>
  </si>
  <si>
    <t>67</t>
  </si>
  <si>
    <t>74113016R</t>
  </si>
  <si>
    <t>Svítidlo mřížkové LED 40W 1200m IP20</t>
  </si>
  <si>
    <t>-482327821</t>
  </si>
  <si>
    <t>68</t>
  </si>
  <si>
    <t>74113017R</t>
  </si>
  <si>
    <t>Svítidlo LLL3000RM2KVM</t>
  </si>
  <si>
    <t>-739290008</t>
  </si>
  <si>
    <t>69</t>
  </si>
  <si>
    <t>74113018R</t>
  </si>
  <si>
    <t>Krabice KO 68</t>
  </si>
  <si>
    <t>-552090493</t>
  </si>
  <si>
    <t>70</t>
  </si>
  <si>
    <t>74113019R</t>
  </si>
  <si>
    <t>Krabice KO 125+víčko</t>
  </si>
  <si>
    <t>-1544828933</t>
  </si>
  <si>
    <t>71</t>
  </si>
  <si>
    <t>74113020R</t>
  </si>
  <si>
    <t>Lišta vkládací 60*40</t>
  </si>
  <si>
    <t>-96690824</t>
  </si>
  <si>
    <t>72</t>
  </si>
  <si>
    <t>74113021R</t>
  </si>
  <si>
    <t>Lišta vkládací 18*13</t>
  </si>
  <si>
    <t>-1434896649</t>
  </si>
  <si>
    <t>73</t>
  </si>
  <si>
    <t>74113022R</t>
  </si>
  <si>
    <t>Sádra</t>
  </si>
  <si>
    <t>kg</t>
  </si>
  <si>
    <t>-1781908037</t>
  </si>
  <si>
    <t>74</t>
  </si>
  <si>
    <t>74113023R</t>
  </si>
  <si>
    <t>Revize</t>
  </si>
  <si>
    <t>1751499423</t>
  </si>
  <si>
    <t>75</t>
  </si>
  <si>
    <t>74113024R</t>
  </si>
  <si>
    <t>Doprava</t>
  </si>
  <si>
    <t>1870187822</t>
  </si>
  <si>
    <t>76</t>
  </si>
  <si>
    <t>74113025R</t>
  </si>
  <si>
    <t>Slaboproud - datové rozvody (ODHAD CENY) - 50.000,- všichni uvedou stejně</t>
  </si>
  <si>
    <t>-1549514906</t>
  </si>
  <si>
    <t>763</t>
  </si>
  <si>
    <t>Konstrukce suché výstavby</t>
  </si>
  <si>
    <t>77</t>
  </si>
  <si>
    <t>763131412.KNF</t>
  </si>
  <si>
    <t>SDK podhled D 112 desky 1x WHITE (A) 12,5 TI 100 mm 30 kg/m3 dvouvrstvá spodní kce profil CD+UD</t>
  </si>
  <si>
    <t>-1333834708</t>
  </si>
  <si>
    <t>"kabinet"2,9*7,4</t>
  </si>
  <si>
    <t>2,9*7,4</t>
  </si>
  <si>
    <t>78</t>
  </si>
  <si>
    <t>763131714</t>
  </si>
  <si>
    <t>SDK podhled základní penetrační nátěr</t>
  </si>
  <si>
    <t>1378453248</t>
  </si>
  <si>
    <t>79</t>
  </si>
  <si>
    <t>763164749</t>
  </si>
  <si>
    <t>SDK obklad kcí uzavřeného tvaru š do 1,6 m desky 1xGM-FH1 12,5</t>
  </si>
  <si>
    <t>1315192258</t>
  </si>
  <si>
    <t>"VZT"3,3</t>
  </si>
  <si>
    <t>80</t>
  </si>
  <si>
    <t>763431011</t>
  </si>
  <si>
    <t>Montáž minerálního podhledu s vyjímatelnými panely vel. do 0,36 m2 na zavěšený polozapuštěný rošt</t>
  </si>
  <si>
    <t>1667306400</t>
  </si>
  <si>
    <t>11,9*7,4</t>
  </si>
  <si>
    <t>81</t>
  </si>
  <si>
    <t>ECP.35421530</t>
  </si>
  <si>
    <t>panel akustický např.Dg, bílá Frost, 600x600x20mm VIZ POZNÁMKA NÍŽE v položce 35421530a</t>
  </si>
  <si>
    <t>2049212451</t>
  </si>
  <si>
    <t>88,06</t>
  </si>
  <si>
    <t>88,06*1,05 "Přepočtené koeficientem množství</t>
  </si>
  <si>
    <t>82</t>
  </si>
  <si>
    <t>354421530a</t>
  </si>
  <si>
    <t>NEOCEŇOVAT POUZE POPIS - Zadavatel připouští v souladu s § 89 odst. 6 ZZVZ pro plnění zakázky použití rovnocenné náhrady s dodržením požadovaného kvalitativního, technického, tvarového, vizuálního a materiálového řešení</t>
  </si>
  <si>
    <t>-170914343</t>
  </si>
  <si>
    <t>84,0545454545454*1,1 'Přepočtené koeficientem množství</t>
  </si>
  <si>
    <t>83</t>
  </si>
  <si>
    <t>76343101R</t>
  </si>
  <si>
    <t>Montáž minerálního podhledu  - vytvoření čela podhledu</t>
  </si>
  <si>
    <t>bm</t>
  </si>
  <si>
    <t>-848557466</t>
  </si>
  <si>
    <t>84</t>
  </si>
  <si>
    <t>998763303</t>
  </si>
  <si>
    <t>Přesun hmot tonážní pro sádrokartonové konstrukce v objektech v přes 12 do 24 m</t>
  </si>
  <si>
    <t>1353730154</t>
  </si>
  <si>
    <t>85</t>
  </si>
  <si>
    <t>998763391</t>
  </si>
  <si>
    <t>Příplatek k přesunu hmot tonážní 763 SDK prováděný bez použití mechanizace</t>
  </si>
  <si>
    <t>-241609091</t>
  </si>
  <si>
    <t>766</t>
  </si>
  <si>
    <t>Konstrukce truhlářské</t>
  </si>
  <si>
    <t>86</t>
  </si>
  <si>
    <t>766660022</t>
  </si>
  <si>
    <t>Montáž dveřních křídel otvíravých jednokřídlových š přes 0,8 m požárních do ocelové zárubně</t>
  </si>
  <si>
    <t>588234471</t>
  </si>
  <si>
    <t>87</t>
  </si>
  <si>
    <t>SLD.0011250.URS</t>
  </si>
  <si>
    <t>dveře vnitřní požárně odolné, lakovaná MDF,odolnost EI (EW) 30 DP3,1křídlové 90 x 197 cm - cena 7663,- Kč/ks  - všichni účastnící uvedou stejně - bude řešeno dle skutečnosti</t>
  </si>
  <si>
    <t>1634934606</t>
  </si>
  <si>
    <t>88</t>
  </si>
  <si>
    <t>76666072R</t>
  </si>
  <si>
    <t>Montáž dveřního kování - zámku</t>
  </si>
  <si>
    <t>-1649585587</t>
  </si>
  <si>
    <t>89</t>
  </si>
  <si>
    <t>54914610</t>
  </si>
  <si>
    <t>kování dveřní vrchní klika včetně rozet a montážního materiálu R BB nerez PK  cena 1606,- Kč/ks všichni účastnící uvedou stejně  - bude řešeno dle skutečnosti dle výběru objednavatele</t>
  </si>
  <si>
    <t>-132299574</t>
  </si>
  <si>
    <t>90</t>
  </si>
  <si>
    <t>766691914</t>
  </si>
  <si>
    <t>Vyvěšení nebo zavěšení dřevěných křídel dveří pl do 2 m2</t>
  </si>
  <si>
    <t>-1148572687</t>
  </si>
  <si>
    <t>91</t>
  </si>
  <si>
    <t>998766101</t>
  </si>
  <si>
    <t>Přesun hmot tonážní pro kce truhlářské v objektech v do 6 m</t>
  </si>
  <si>
    <t>1133543919</t>
  </si>
  <si>
    <t>776</t>
  </si>
  <si>
    <t>Podlahy povlakové</t>
  </si>
  <si>
    <t>92</t>
  </si>
  <si>
    <t>776111115</t>
  </si>
  <si>
    <t>Broušení podkladu povlakových podlah před litím stěrky</t>
  </si>
  <si>
    <t>1522143068</t>
  </si>
  <si>
    <t>"třída"</t>
  </si>
  <si>
    <t>7,4*2,9</t>
  </si>
  <si>
    <t>93</t>
  </si>
  <si>
    <t>776111311</t>
  </si>
  <si>
    <t>Vysátí podkladu povlakových podlah</t>
  </si>
  <si>
    <t>1692457392</t>
  </si>
  <si>
    <t>94</t>
  </si>
  <si>
    <t>776201812</t>
  </si>
  <si>
    <t>Demontáž lepených povlakových podlah s podložkou ručně</t>
  </si>
  <si>
    <t>-580175541</t>
  </si>
  <si>
    <t>95</t>
  </si>
  <si>
    <t>776221111</t>
  </si>
  <si>
    <t>Lepení pásů z PVC standardním lepidlem</t>
  </si>
  <si>
    <t>-432190143</t>
  </si>
  <si>
    <t>96</t>
  </si>
  <si>
    <t>28412245</t>
  </si>
  <si>
    <t>krytina podlahová heterogenní š 1,5m tl 2mm - 500Kč/m2 bez DPH - všichni účastnící uvedou stejně</t>
  </si>
  <si>
    <t>1745705248</t>
  </si>
  <si>
    <t>130,98*1,1 "Přepočtené koeficientem množství</t>
  </si>
  <si>
    <t>97</t>
  </si>
  <si>
    <t>776410811</t>
  </si>
  <si>
    <t>Odstranění soklíků a lišt pryžových nebo plastových</t>
  </si>
  <si>
    <t>-235674725</t>
  </si>
  <si>
    <t>11,85+7,35+11,85+7,35</t>
  </si>
  <si>
    <t>7,35+2,85+7,35+2,85</t>
  </si>
  <si>
    <t>98</t>
  </si>
  <si>
    <t>77641081R</t>
  </si>
  <si>
    <t>Příprava podkladu a penetrace</t>
  </si>
  <si>
    <t>-28921992</t>
  </si>
  <si>
    <t>99</t>
  </si>
  <si>
    <t>77641082R</t>
  </si>
  <si>
    <t>Vyrovnání podkladu samonivelační stěrkou 3-4mm</t>
  </si>
  <si>
    <t>-197101983</t>
  </si>
  <si>
    <t>100</t>
  </si>
  <si>
    <t>77641083R</t>
  </si>
  <si>
    <t>Dodávka a montáž sokl PVC 3*3cm</t>
  </si>
  <si>
    <t>-1206644879</t>
  </si>
  <si>
    <t>101</t>
  </si>
  <si>
    <t>77641084R</t>
  </si>
  <si>
    <t>Sváření PVC</t>
  </si>
  <si>
    <t>-222176911</t>
  </si>
  <si>
    <t>102</t>
  </si>
  <si>
    <t>998776103</t>
  </si>
  <si>
    <t>Přesun hmot tonážní pro podlahy povlakové v objektech v přes 12 do 24 m</t>
  </si>
  <si>
    <t>-761383764</t>
  </si>
  <si>
    <t>781</t>
  </si>
  <si>
    <t>Dokončovací práce - obklady</t>
  </si>
  <si>
    <t>103</t>
  </si>
  <si>
    <t>781121011</t>
  </si>
  <si>
    <t>Nátěr penetrační na stěnu</t>
  </si>
  <si>
    <t>714738302</t>
  </si>
  <si>
    <t>2,25*1,35</t>
  </si>
  <si>
    <t>104</t>
  </si>
  <si>
    <t>781471810</t>
  </si>
  <si>
    <t>Demontáž obkladů z obkladaček keramických kladených do malty</t>
  </si>
  <si>
    <t>66051793</t>
  </si>
  <si>
    <t>2*1,2</t>
  </si>
  <si>
    <t>105</t>
  </si>
  <si>
    <t>78147411R</t>
  </si>
  <si>
    <t>Montáž obkladů vnitřních keramických hladkých lepených flexibilním lepidlem</t>
  </si>
  <si>
    <t>1821873663</t>
  </si>
  <si>
    <t>106</t>
  </si>
  <si>
    <t>LSS.WAA19007</t>
  </si>
  <si>
    <t>obkládačka např COLOR ONE 148x148x6mm VIZ POZNÁMKA NÍŽE v položce 59761073a</t>
  </si>
  <si>
    <t>958760391</t>
  </si>
  <si>
    <t>6,076*1,1 "Přepočtené koeficientem množství</t>
  </si>
  <si>
    <t>107</t>
  </si>
  <si>
    <t>59761073a</t>
  </si>
  <si>
    <t>-1944942041</t>
  </si>
  <si>
    <t>6,07272727272727*1,1 'Přepočtené koeficientem množství</t>
  </si>
  <si>
    <t>108</t>
  </si>
  <si>
    <t>781477111</t>
  </si>
  <si>
    <t>Příplatek k montáži obkladů vnitřních keramických hladkých za plochu do 10 m2</t>
  </si>
  <si>
    <t>-1634362843</t>
  </si>
  <si>
    <t>109</t>
  </si>
  <si>
    <t>781494111</t>
  </si>
  <si>
    <t>Plastové profily rohové lepené flexibilním lepidlem</t>
  </si>
  <si>
    <t>-1428130215</t>
  </si>
  <si>
    <t>9*1,15</t>
  </si>
  <si>
    <t>110</t>
  </si>
  <si>
    <t>781495141</t>
  </si>
  <si>
    <t>Průnik obkladem kruhový do DN 30</t>
  </si>
  <si>
    <t>-555223684</t>
  </si>
  <si>
    <t>111</t>
  </si>
  <si>
    <t>781495142</t>
  </si>
  <si>
    <t>Průnik obkladem kruhový přes DN 30 do DN 90</t>
  </si>
  <si>
    <t>992352425</t>
  </si>
  <si>
    <t>112</t>
  </si>
  <si>
    <t>781495184</t>
  </si>
  <si>
    <t>Řezání pracnější rovné keramických obkládaček</t>
  </si>
  <si>
    <t>-1997867276</t>
  </si>
  <si>
    <t>113</t>
  </si>
  <si>
    <t>998781103</t>
  </si>
  <si>
    <t>Přesun hmot tonážní pro obklady keramické v objektech v přes 12 do 24 m</t>
  </si>
  <si>
    <t>-1540839543</t>
  </si>
  <si>
    <t>114</t>
  </si>
  <si>
    <t>998781181</t>
  </si>
  <si>
    <t>Příplatek k přesunu hmot tonážní 781 prováděný bez použití mechanizace</t>
  </si>
  <si>
    <t>-34195418</t>
  </si>
  <si>
    <t>783</t>
  </si>
  <si>
    <t>Dokončovací práce - nátěry</t>
  </si>
  <si>
    <t>115</t>
  </si>
  <si>
    <t>783000101</t>
  </si>
  <si>
    <t>Ochrana podlah nebo vodorovných ploch při provádění nátěrů olepením páskou nebo fólií</t>
  </si>
  <si>
    <t>1259016009</t>
  </si>
  <si>
    <t>"kabinet"7,4*2,9*2</t>
  </si>
  <si>
    <t>"učebna"7,4*12</t>
  </si>
  <si>
    <t>116</t>
  </si>
  <si>
    <t>28323153</t>
  </si>
  <si>
    <t>fólie pro malířské potřeby samolepicí 0,5mx100m</t>
  </si>
  <si>
    <t>-2058558299</t>
  </si>
  <si>
    <t>131,72*1,05 "Přepočtené koeficientem množství</t>
  </si>
  <si>
    <t>117</t>
  </si>
  <si>
    <t>783314101</t>
  </si>
  <si>
    <t>Základní jednonásobný syntetický nátěr zámečnických konstrukcí</t>
  </si>
  <si>
    <t>-324836707</t>
  </si>
  <si>
    <t>3*2,2</t>
  </si>
  <si>
    <t>118</t>
  </si>
  <si>
    <t>783315101</t>
  </si>
  <si>
    <t>Mezinátěr jednonásobný syntetický standardní zámečnických konstrukcí</t>
  </si>
  <si>
    <t>-11540676</t>
  </si>
  <si>
    <t>119</t>
  </si>
  <si>
    <t>783317101</t>
  </si>
  <si>
    <t>Krycí jednonásobný syntetický standardní nátěr zámečnických konstrukcí</t>
  </si>
  <si>
    <t>1133349670</t>
  </si>
  <si>
    <t>120</t>
  </si>
  <si>
    <t>783601345</t>
  </si>
  <si>
    <t>Odmaštění otopných těles odmašťovačem vodou ředitelným před provedením nátěru</t>
  </si>
  <si>
    <t>961748259</t>
  </si>
  <si>
    <t>25+10</t>
  </si>
  <si>
    <t>121</t>
  </si>
  <si>
    <t>783606821</t>
  </si>
  <si>
    <t>Odstranění nátěrů z otopných těles obroušením</t>
  </si>
  <si>
    <t>1785708647</t>
  </si>
  <si>
    <t>122</t>
  </si>
  <si>
    <t>783614141</t>
  </si>
  <si>
    <t>Základní jednonásobný syntetický nátěr otopných těles</t>
  </si>
  <si>
    <t>561983779</t>
  </si>
  <si>
    <t>123</t>
  </si>
  <si>
    <t>783617147</t>
  </si>
  <si>
    <t>Krycí dvojnásobný syntetický nátěr litinových otopných těles</t>
  </si>
  <si>
    <t>-981841531</t>
  </si>
  <si>
    <t>124</t>
  </si>
  <si>
    <t>783817421</t>
  </si>
  <si>
    <t>Krycí dvojnásobný syntetický nátěr hladkých, zrnitých tenkovrstvých nebo štukových omítek - sokl</t>
  </si>
  <si>
    <t>-278514438</t>
  </si>
  <si>
    <t>(12+7,4+7,4)*1,5</t>
  </si>
  <si>
    <t>"rezerva"10</t>
  </si>
  <si>
    <t>784</t>
  </si>
  <si>
    <t>Dokončovací práce - malby a tapety</t>
  </si>
  <si>
    <t>125</t>
  </si>
  <si>
    <t>784121001</t>
  </si>
  <si>
    <t>Oškrabání malby v mísnostech v do 3,80 m</t>
  </si>
  <si>
    <t>-1418580336</t>
  </si>
  <si>
    <t>7,4*3,3*2</t>
  </si>
  <si>
    <t>(2,9+2,9)*3,3</t>
  </si>
  <si>
    <t>126</t>
  </si>
  <si>
    <t>784121011</t>
  </si>
  <si>
    <t>Rozmývání podkladu po oškrabání malby v místnostech v do 3,80 m</t>
  </si>
  <si>
    <t>630418643</t>
  </si>
  <si>
    <t>127</t>
  </si>
  <si>
    <t>784181111</t>
  </si>
  <si>
    <t>Základní silikátová jednonásobná bezbarvá penetrace podkladu v místnostech v do 3,80 m</t>
  </si>
  <si>
    <t>1375774833</t>
  </si>
  <si>
    <t>128</t>
  </si>
  <si>
    <t>784211101</t>
  </si>
  <si>
    <t>Dvojnásobné bílé malby ze směsí za mokra výborně oděruvzdorných v místnostech v do 3,80 m</t>
  </si>
  <si>
    <t>-1741980163</t>
  </si>
  <si>
    <t>HZS</t>
  </si>
  <si>
    <t>Hodinové zúčtovací sazby</t>
  </si>
  <si>
    <t>129</t>
  </si>
  <si>
    <t>HZS2492</t>
  </si>
  <si>
    <t xml:space="preserve">Hodinová zúčtovací sazba stavební přípomoce  </t>
  </si>
  <si>
    <t>hod</t>
  </si>
  <si>
    <t>262144</t>
  </si>
  <si>
    <t>1563579556</t>
  </si>
  <si>
    <t>OST</t>
  </si>
  <si>
    <t>Ostatní</t>
  </si>
  <si>
    <t>130</t>
  </si>
  <si>
    <t>1R</t>
  </si>
  <si>
    <t>Dodávka a montáž venkovní předokenních rolety BP 41R</t>
  </si>
  <si>
    <t>1506499334</t>
  </si>
  <si>
    <t>131</t>
  </si>
  <si>
    <t>2R</t>
  </si>
  <si>
    <t>Pronájem plošiny pro montáž rolet</t>
  </si>
  <si>
    <t>-1720358860</t>
  </si>
  <si>
    <t>132</t>
  </si>
  <si>
    <t>3R</t>
  </si>
  <si>
    <t>Technická výpomoc - 12.000,- všichni účastníci uvedou stejně</t>
  </si>
  <si>
    <t>-1946989793</t>
  </si>
  <si>
    <t>VRN</t>
  </si>
  <si>
    <t>Vedlejší rozpočtové náklady</t>
  </si>
  <si>
    <t>133</t>
  </si>
  <si>
    <t>VRN00001</t>
  </si>
  <si>
    <t>VRN - mimostaveništní doprava, územní  a provozní vlivy, provoz investora, režijní náklady atd.</t>
  </si>
  <si>
    <t>%</t>
  </si>
  <si>
    <t>-1736387331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</si>
</sst>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2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34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199" t="s">
        <v>14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20"/>
      <c r="BE5" s="196" t="s">
        <v>15</v>
      </c>
      <c r="BS5" s="17" t="s">
        <v>6</v>
      </c>
    </row>
    <row r="6" spans="1:74" s="1" customFormat="1" ht="37" customHeight="1">
      <c r="B6" s="20"/>
      <c r="D6" s="26" t="s">
        <v>16</v>
      </c>
      <c r="K6" s="201" t="s">
        <v>17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20"/>
      <c r="BE6" s="197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7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7"/>
      <c r="BS8" s="17" t="s">
        <v>6</v>
      </c>
    </row>
    <row r="9" spans="1:74" s="1" customFormat="1" ht="14.4" customHeight="1">
      <c r="B9" s="20"/>
      <c r="AR9" s="20"/>
      <c r="BE9" s="197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7"/>
      <c r="BS10" s="17" t="s">
        <v>6</v>
      </c>
    </row>
    <row r="11" spans="1:74" s="1" customFormat="1" ht="18.5" customHeight="1">
      <c r="B11" s="20"/>
      <c r="E11" s="25" t="s">
        <v>21</v>
      </c>
      <c r="AK11" s="27" t="s">
        <v>26</v>
      </c>
      <c r="AN11" s="25" t="s">
        <v>1</v>
      </c>
      <c r="AR11" s="20"/>
      <c r="BE11" s="197"/>
      <c r="BS11" s="17" t="s">
        <v>6</v>
      </c>
    </row>
    <row r="12" spans="1:74" s="1" customFormat="1" ht="7" customHeight="1">
      <c r="B12" s="20"/>
      <c r="AR12" s="20"/>
      <c r="BE12" s="197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197"/>
      <c r="BS13" s="17" t="s">
        <v>6</v>
      </c>
    </row>
    <row r="14" spans="1:74" ht="12.5">
      <c r="B14" s="20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7" t="s">
        <v>26</v>
      </c>
      <c r="AN14" s="29" t="s">
        <v>28</v>
      </c>
      <c r="AR14" s="20"/>
      <c r="BE14" s="197"/>
      <c r="BS14" s="17" t="s">
        <v>6</v>
      </c>
    </row>
    <row r="15" spans="1:74" s="1" customFormat="1" ht="7" customHeight="1">
      <c r="B15" s="20"/>
      <c r="AR15" s="20"/>
      <c r="BE15" s="197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197"/>
      <c r="BS16" s="17" t="s">
        <v>3</v>
      </c>
    </row>
    <row r="17" spans="1:71" s="1" customFormat="1" ht="18.5" customHeight="1">
      <c r="B17" s="20"/>
      <c r="E17" s="25" t="s">
        <v>21</v>
      </c>
      <c r="AK17" s="27" t="s">
        <v>26</v>
      </c>
      <c r="AN17" s="25" t="s">
        <v>1</v>
      </c>
      <c r="AR17" s="20"/>
      <c r="BE17" s="197"/>
      <c r="BS17" s="17" t="s">
        <v>30</v>
      </c>
    </row>
    <row r="18" spans="1:71" s="1" customFormat="1" ht="7" customHeight="1">
      <c r="B18" s="20"/>
      <c r="AR18" s="20"/>
      <c r="BE18" s="197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197"/>
      <c r="BS19" s="17" t="s">
        <v>6</v>
      </c>
    </row>
    <row r="20" spans="1:71" s="1" customFormat="1" ht="18.5" customHeight="1">
      <c r="B20" s="20"/>
      <c r="E20" s="25" t="s">
        <v>21</v>
      </c>
      <c r="AK20" s="27" t="s">
        <v>26</v>
      </c>
      <c r="AN20" s="25" t="s">
        <v>1</v>
      </c>
      <c r="AR20" s="20"/>
      <c r="BE20" s="197"/>
      <c r="BS20" s="17" t="s">
        <v>30</v>
      </c>
    </row>
    <row r="21" spans="1:71" s="1" customFormat="1" ht="7" customHeight="1">
      <c r="B21" s="20"/>
      <c r="AR21" s="20"/>
      <c r="BE21" s="197"/>
    </row>
    <row r="22" spans="1:71" s="1" customFormat="1" ht="12" customHeight="1">
      <c r="B22" s="20"/>
      <c r="D22" s="27" t="s">
        <v>32</v>
      </c>
      <c r="AR22" s="20"/>
      <c r="BE22" s="197"/>
    </row>
    <row r="23" spans="1:71" s="1" customFormat="1" ht="16.5" customHeight="1">
      <c r="B23" s="20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20"/>
      <c r="BE23" s="197"/>
    </row>
    <row r="24" spans="1:71" s="1" customFormat="1" ht="7" customHeight="1">
      <c r="B24" s="20"/>
      <c r="AR24" s="20"/>
      <c r="BE24" s="197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7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5">
        <f>ROUND(AG94,2)</f>
        <v>0</v>
      </c>
      <c r="AL26" s="206"/>
      <c r="AM26" s="206"/>
      <c r="AN26" s="206"/>
      <c r="AO26" s="206"/>
      <c r="AP26" s="32"/>
      <c r="AQ26" s="32"/>
      <c r="AR26" s="33"/>
      <c r="BE26" s="197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197"/>
    </row>
    <row r="28" spans="1:71" s="2" customFormat="1" ht="12.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07" t="s">
        <v>34</v>
      </c>
      <c r="M28" s="207"/>
      <c r="N28" s="207"/>
      <c r="O28" s="207"/>
      <c r="P28" s="207"/>
      <c r="Q28" s="32"/>
      <c r="R28" s="32"/>
      <c r="S28" s="32"/>
      <c r="T28" s="32"/>
      <c r="U28" s="32"/>
      <c r="V28" s="32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F28" s="32"/>
      <c r="AG28" s="32"/>
      <c r="AH28" s="32"/>
      <c r="AI28" s="32"/>
      <c r="AJ28" s="32"/>
      <c r="AK28" s="207" t="s">
        <v>36</v>
      </c>
      <c r="AL28" s="207"/>
      <c r="AM28" s="207"/>
      <c r="AN28" s="207"/>
      <c r="AO28" s="207"/>
      <c r="AP28" s="32"/>
      <c r="AQ28" s="32"/>
      <c r="AR28" s="33"/>
      <c r="BE28" s="197"/>
    </row>
    <row r="29" spans="1:71" s="3" customFormat="1" ht="14.4" customHeight="1">
      <c r="B29" s="37"/>
      <c r="D29" s="27" t="s">
        <v>37</v>
      </c>
      <c r="F29" s="27" t="s">
        <v>38</v>
      </c>
      <c r="L29" s="210">
        <v>0.21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7"/>
      <c r="BE29" s="198"/>
    </row>
    <row r="30" spans="1:71" s="3" customFormat="1" ht="14.4" customHeight="1">
      <c r="B30" s="37"/>
      <c r="F30" s="27" t="s">
        <v>39</v>
      </c>
      <c r="L30" s="210">
        <v>0.12</v>
      </c>
      <c r="M30" s="209"/>
      <c r="N30" s="209"/>
      <c r="O30" s="209"/>
      <c r="P30" s="209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0</v>
      </c>
      <c r="AL30" s="209"/>
      <c r="AM30" s="209"/>
      <c r="AN30" s="209"/>
      <c r="AO30" s="209"/>
      <c r="AR30" s="37"/>
      <c r="BE30" s="198"/>
    </row>
    <row r="31" spans="1:71" s="3" customFormat="1" ht="14.4" hidden="1" customHeight="1">
      <c r="B31" s="37"/>
      <c r="F31" s="27" t="s">
        <v>40</v>
      </c>
      <c r="L31" s="210">
        <v>0.21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7"/>
      <c r="BE31" s="198"/>
    </row>
    <row r="32" spans="1:71" s="3" customFormat="1" ht="14.4" hidden="1" customHeight="1">
      <c r="B32" s="37"/>
      <c r="F32" s="27" t="s">
        <v>41</v>
      </c>
      <c r="L32" s="210">
        <v>0.12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7"/>
      <c r="BE32" s="198"/>
    </row>
    <row r="33" spans="1:57" s="3" customFormat="1" ht="14.4" hidden="1" customHeight="1">
      <c r="B33" s="37"/>
      <c r="F33" s="27" t="s">
        <v>42</v>
      </c>
      <c r="L33" s="210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7"/>
      <c r="BE33" s="198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197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1" t="s">
        <v>45</v>
      </c>
      <c r="Y35" s="212"/>
      <c r="Z35" s="212"/>
      <c r="AA35" s="212"/>
      <c r="AB35" s="212"/>
      <c r="AC35" s="40"/>
      <c r="AD35" s="40"/>
      <c r="AE35" s="40"/>
      <c r="AF35" s="40"/>
      <c r="AG35" s="40"/>
      <c r="AH35" s="40"/>
      <c r="AI35" s="40"/>
      <c r="AJ35" s="40"/>
      <c r="AK35" s="213">
        <f>SUM(AK26:AK33)</f>
        <v>0</v>
      </c>
      <c r="AL35" s="212"/>
      <c r="AM35" s="212"/>
      <c r="AN35" s="212"/>
      <c r="AO35" s="214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">
      <c r="B50" s="20"/>
      <c r="AR50" s="20"/>
    </row>
    <row r="51" spans="1:57" ht="10">
      <c r="B51" s="20"/>
      <c r="AR51" s="20"/>
    </row>
    <row r="52" spans="1:57" ht="10">
      <c r="B52" s="20"/>
      <c r="AR52" s="20"/>
    </row>
    <row r="53" spans="1:57" ht="10">
      <c r="B53" s="20"/>
      <c r="AR53" s="20"/>
    </row>
    <row r="54" spans="1:57" ht="10">
      <c r="B54" s="20"/>
      <c r="AR54" s="20"/>
    </row>
    <row r="55" spans="1:57" ht="10">
      <c r="B55" s="20"/>
      <c r="AR55" s="20"/>
    </row>
    <row r="56" spans="1:57" ht="10">
      <c r="B56" s="20"/>
      <c r="AR56" s="20"/>
    </row>
    <row r="57" spans="1:57" ht="10">
      <c r="B57" s="20"/>
      <c r="AR57" s="20"/>
    </row>
    <row r="58" spans="1:57" ht="10">
      <c r="B58" s="20"/>
      <c r="AR58" s="20"/>
    </row>
    <row r="59" spans="1:57" ht="10">
      <c r="B59" s="20"/>
      <c r="AR59" s="20"/>
    </row>
    <row r="60" spans="1:57" s="2" customFormat="1" ht="12.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">
      <c r="B61" s="20"/>
      <c r="AR61" s="20"/>
    </row>
    <row r="62" spans="1:57" ht="10">
      <c r="B62" s="20"/>
      <c r="AR62" s="20"/>
    </row>
    <row r="63" spans="1:57" ht="10">
      <c r="B63" s="20"/>
      <c r="AR63" s="20"/>
    </row>
    <row r="64" spans="1:57" s="2" customFormat="1" ht="13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">
      <c r="B65" s="20"/>
      <c r="AR65" s="20"/>
    </row>
    <row r="66" spans="1:57" ht="10">
      <c r="B66" s="20"/>
      <c r="AR66" s="20"/>
    </row>
    <row r="67" spans="1:57" ht="10">
      <c r="B67" s="20"/>
      <c r="AR67" s="20"/>
    </row>
    <row r="68" spans="1:57" ht="10">
      <c r="B68" s="20"/>
      <c r="AR68" s="20"/>
    </row>
    <row r="69" spans="1:57" ht="10">
      <c r="B69" s="20"/>
      <c r="AR69" s="20"/>
    </row>
    <row r="70" spans="1:57" ht="10">
      <c r="B70" s="20"/>
      <c r="AR70" s="20"/>
    </row>
    <row r="71" spans="1:57" ht="10">
      <c r="B71" s="20"/>
      <c r="AR71" s="20"/>
    </row>
    <row r="72" spans="1:57" ht="10">
      <c r="B72" s="20"/>
      <c r="AR72" s="20"/>
    </row>
    <row r="73" spans="1:57" ht="10">
      <c r="B73" s="20"/>
      <c r="AR73" s="20"/>
    </row>
    <row r="74" spans="1:57" ht="10">
      <c r="B74" s="20"/>
      <c r="AR74" s="20"/>
    </row>
    <row r="75" spans="1:57" s="2" customFormat="1" ht="12.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14-22</v>
      </c>
      <c r="AR84" s="51"/>
    </row>
    <row r="85" spans="1:91" s="5" customFormat="1" ht="37" customHeight="1">
      <c r="B85" s="52"/>
      <c r="C85" s="53" t="s">
        <v>16</v>
      </c>
      <c r="L85" s="215" t="str">
        <f>K6</f>
        <v>ZŠ Frimla Trutnov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52"/>
    </row>
    <row r="86" spans="1:91" s="2" customFormat="1" ht="7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7" t="str">
        <f>IF(AN8= "","",AN8)</f>
        <v>15. 2. 2024</v>
      </c>
      <c r="AN87" s="217"/>
      <c r="AO87" s="32"/>
      <c r="AP87" s="32"/>
      <c r="AQ87" s="32"/>
      <c r="AR87" s="33"/>
      <c r="BE87" s="32"/>
    </row>
    <row r="88" spans="1:91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8" t="str">
        <f>IF(E17="","",E17)</f>
        <v xml:space="preserve"> </v>
      </c>
      <c r="AN89" s="219"/>
      <c r="AO89" s="219"/>
      <c r="AP89" s="219"/>
      <c r="AQ89" s="32"/>
      <c r="AR89" s="33"/>
      <c r="AS89" s="220" t="s">
        <v>53</v>
      </c>
      <c r="AT89" s="22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18" t="str">
        <f>IF(E20="","",E20)</f>
        <v xml:space="preserve"> </v>
      </c>
      <c r="AN90" s="219"/>
      <c r="AO90" s="219"/>
      <c r="AP90" s="219"/>
      <c r="AQ90" s="32"/>
      <c r="AR90" s="33"/>
      <c r="AS90" s="222"/>
      <c r="AT90" s="22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7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2"/>
      <c r="AT91" s="22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4" t="s">
        <v>54</v>
      </c>
      <c r="D92" s="225"/>
      <c r="E92" s="225"/>
      <c r="F92" s="225"/>
      <c r="G92" s="225"/>
      <c r="H92" s="60"/>
      <c r="I92" s="226" t="s">
        <v>55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56</v>
      </c>
      <c r="AH92" s="225"/>
      <c r="AI92" s="225"/>
      <c r="AJ92" s="225"/>
      <c r="AK92" s="225"/>
      <c r="AL92" s="225"/>
      <c r="AM92" s="225"/>
      <c r="AN92" s="226" t="s">
        <v>57</v>
      </c>
      <c r="AO92" s="225"/>
      <c r="AP92" s="228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7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31" t="s">
        <v>78</v>
      </c>
      <c r="E95" s="231"/>
      <c r="F95" s="231"/>
      <c r="G95" s="231"/>
      <c r="H95" s="231"/>
      <c r="I95" s="82"/>
      <c r="J95" s="231" t="s">
        <v>79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'14-01 - učebna chemie a f...'!J30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83" t="s">
        <v>80</v>
      </c>
      <c r="AR95" s="80"/>
      <c r="AS95" s="84">
        <v>0</v>
      </c>
      <c r="AT95" s="85">
        <f>ROUND(SUM(AV95:AW95),2)</f>
        <v>0</v>
      </c>
      <c r="AU95" s="86">
        <f>'14-01 - učebna chemie a f...'!P136</f>
        <v>0</v>
      </c>
      <c r="AV95" s="85">
        <f>'14-01 - učebna chemie a f...'!J33</f>
        <v>0</v>
      </c>
      <c r="AW95" s="85">
        <f>'14-01 - učebna chemie a f...'!J34</f>
        <v>0</v>
      </c>
      <c r="AX95" s="85">
        <f>'14-01 - učebna chemie a f...'!J35</f>
        <v>0</v>
      </c>
      <c r="AY95" s="85">
        <f>'14-01 - učebna chemie a f...'!J36</f>
        <v>0</v>
      </c>
      <c r="AZ95" s="85">
        <f>'14-01 - učebna chemie a f...'!F33</f>
        <v>0</v>
      </c>
      <c r="BA95" s="85">
        <f>'14-01 - učebna chemie a f...'!F34</f>
        <v>0</v>
      </c>
      <c r="BB95" s="85">
        <f>'14-01 - učebna chemie a f...'!F35</f>
        <v>0</v>
      </c>
      <c r="BC95" s="85">
        <f>'14-01 - učebna chemie a f...'!F36</f>
        <v>0</v>
      </c>
      <c r="BD95" s="87">
        <f>'14-01 - učebna chemie a f...'!F37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7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4-01 - učebna chemie a f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34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82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5" customHeight="1">
      <c r="B4" s="20"/>
      <c r="D4" s="21" t="s">
        <v>84</v>
      </c>
      <c r="L4" s="20"/>
      <c r="M4" s="89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5" t="str">
        <f>'Rekapitulace stavby'!K6</f>
        <v>ZŠ Frimla Trutnov</v>
      </c>
      <c r="F7" s="236"/>
      <c r="G7" s="236"/>
      <c r="H7" s="236"/>
      <c r="L7" s="20"/>
    </row>
    <row r="8" spans="1:46" s="2" customFormat="1" ht="12" customHeight="1">
      <c r="A8" s="32"/>
      <c r="B8" s="33"/>
      <c r="C8" s="32"/>
      <c r="D8" s="27" t="s">
        <v>85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5" t="s">
        <v>86</v>
      </c>
      <c r="F9" s="237"/>
      <c r="G9" s="237"/>
      <c r="H9" s="23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15. 2. 2024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8" t="str">
        <f>'Rekapitulace stavby'!E14</f>
        <v>Vyplň údaj</v>
      </c>
      <c r="F18" s="199"/>
      <c r="G18" s="199"/>
      <c r="H18" s="199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4" t="s">
        <v>1</v>
      </c>
      <c r="F27" s="204"/>
      <c r="G27" s="204"/>
      <c r="H27" s="20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3" t="s">
        <v>33</v>
      </c>
      <c r="E30" s="32"/>
      <c r="F30" s="32"/>
      <c r="G30" s="32"/>
      <c r="H30" s="32"/>
      <c r="I30" s="32"/>
      <c r="J30" s="71">
        <f>ROUND(J136,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4" t="s">
        <v>37</v>
      </c>
      <c r="E33" s="27" t="s">
        <v>38</v>
      </c>
      <c r="F33" s="95">
        <f>ROUND((SUM(BE136:BE460)),  2)</f>
        <v>0</v>
      </c>
      <c r="G33" s="32"/>
      <c r="H33" s="32"/>
      <c r="I33" s="96">
        <v>0.21</v>
      </c>
      <c r="J33" s="95">
        <f>ROUND(((SUM(BE136:BE460))*I33),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5">
        <f>ROUND((SUM(BF136:BF460)),  2)</f>
        <v>0</v>
      </c>
      <c r="G34" s="32"/>
      <c r="H34" s="32"/>
      <c r="I34" s="96">
        <v>0.12</v>
      </c>
      <c r="J34" s="95">
        <f>ROUND(((SUM(BF136:BF460))*I34),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5">
        <f>ROUND((SUM(BG136:BG460)),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5">
        <f>ROUND((SUM(BH136:BH460)),  2)</f>
        <v>0</v>
      </c>
      <c r="G36" s="32"/>
      <c r="H36" s="32"/>
      <c r="I36" s="96">
        <v>0.12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5">
        <f>ROUND((SUM(BI136:BI460)),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97"/>
      <c r="D39" s="98" t="s">
        <v>43</v>
      </c>
      <c r="E39" s="60"/>
      <c r="F39" s="60"/>
      <c r="G39" s="99" t="s">
        <v>44</v>
      </c>
      <c r="H39" s="100" t="s">
        <v>45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2"/>
      <c r="B61" s="33"/>
      <c r="C61" s="32"/>
      <c r="D61" s="45" t="s">
        <v>48</v>
      </c>
      <c r="E61" s="35"/>
      <c r="F61" s="103" t="s">
        <v>49</v>
      </c>
      <c r="G61" s="45" t="s">
        <v>48</v>
      </c>
      <c r="H61" s="35"/>
      <c r="I61" s="35"/>
      <c r="J61" s="104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2"/>
      <c r="B76" s="33"/>
      <c r="C76" s="32"/>
      <c r="D76" s="45" t="s">
        <v>48</v>
      </c>
      <c r="E76" s="35"/>
      <c r="F76" s="103" t="s">
        <v>49</v>
      </c>
      <c r="G76" s="45" t="s">
        <v>48</v>
      </c>
      <c r="H76" s="35"/>
      <c r="I76" s="35"/>
      <c r="J76" s="104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87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5" t="str">
        <f>E7</f>
        <v>ZŠ Frimla Trutnov</v>
      </c>
      <c r="F85" s="236"/>
      <c r="G85" s="236"/>
      <c r="H85" s="23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5" t="str">
        <f>E9</f>
        <v>14-01 - učebna chemie a fyziky</v>
      </c>
      <c r="F87" s="237"/>
      <c r="G87" s="237"/>
      <c r="H87" s="23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15. 2. 2024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88</v>
      </c>
      <c r="D94" s="97"/>
      <c r="E94" s="97"/>
      <c r="F94" s="97"/>
      <c r="G94" s="97"/>
      <c r="H94" s="97"/>
      <c r="I94" s="97"/>
      <c r="J94" s="106" t="s">
        <v>89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07" t="s">
        <v>90</v>
      </c>
      <c r="D96" s="32"/>
      <c r="E96" s="32"/>
      <c r="F96" s="32"/>
      <c r="G96" s="32"/>
      <c r="H96" s="32"/>
      <c r="I96" s="32"/>
      <c r="J96" s="71">
        <f>J136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pans="2:12" s="9" customFormat="1" ht="25" customHeight="1">
      <c r="B97" s="108"/>
      <c r="D97" s="109" t="s">
        <v>92</v>
      </c>
      <c r="E97" s="110"/>
      <c r="F97" s="110"/>
      <c r="G97" s="110"/>
      <c r="H97" s="110"/>
      <c r="I97" s="110"/>
      <c r="J97" s="111">
        <f>J137</f>
        <v>0</v>
      </c>
      <c r="L97" s="108"/>
    </row>
    <row r="98" spans="2:12" s="10" customFormat="1" ht="19.899999999999999" customHeight="1">
      <c r="B98" s="112"/>
      <c r="D98" s="113" t="s">
        <v>93</v>
      </c>
      <c r="E98" s="114"/>
      <c r="F98" s="114"/>
      <c r="G98" s="114"/>
      <c r="H98" s="114"/>
      <c r="I98" s="114"/>
      <c r="J98" s="115">
        <f>J138</f>
        <v>0</v>
      </c>
      <c r="L98" s="112"/>
    </row>
    <row r="99" spans="2:12" s="10" customFormat="1" ht="19.899999999999999" customHeight="1">
      <c r="B99" s="112"/>
      <c r="D99" s="113" t="s">
        <v>94</v>
      </c>
      <c r="E99" s="114"/>
      <c r="F99" s="114"/>
      <c r="G99" s="114"/>
      <c r="H99" s="114"/>
      <c r="I99" s="114"/>
      <c r="J99" s="115">
        <f>J150</f>
        <v>0</v>
      </c>
      <c r="L99" s="112"/>
    </row>
    <row r="100" spans="2:12" s="10" customFormat="1" ht="19.899999999999999" customHeight="1">
      <c r="B100" s="112"/>
      <c r="D100" s="113" t="s">
        <v>95</v>
      </c>
      <c r="E100" s="114"/>
      <c r="F100" s="114"/>
      <c r="G100" s="114"/>
      <c r="H100" s="114"/>
      <c r="I100" s="114"/>
      <c r="J100" s="115">
        <f>J179</f>
        <v>0</v>
      </c>
      <c r="L100" s="112"/>
    </row>
    <row r="101" spans="2:12" s="10" customFormat="1" ht="19.899999999999999" customHeight="1">
      <c r="B101" s="112"/>
      <c r="D101" s="113" t="s">
        <v>96</v>
      </c>
      <c r="E101" s="114"/>
      <c r="F101" s="114"/>
      <c r="G101" s="114"/>
      <c r="H101" s="114"/>
      <c r="I101" s="114"/>
      <c r="J101" s="115">
        <f>J213</f>
        <v>0</v>
      </c>
      <c r="L101" s="112"/>
    </row>
    <row r="102" spans="2:12" s="10" customFormat="1" ht="19.899999999999999" customHeight="1">
      <c r="B102" s="112"/>
      <c r="D102" s="113" t="s">
        <v>97</v>
      </c>
      <c r="E102" s="114"/>
      <c r="F102" s="114"/>
      <c r="G102" s="114"/>
      <c r="H102" s="114"/>
      <c r="I102" s="114"/>
      <c r="J102" s="115">
        <f>J232</f>
        <v>0</v>
      </c>
      <c r="L102" s="112"/>
    </row>
    <row r="103" spans="2:12" s="9" customFormat="1" ht="25" customHeight="1">
      <c r="B103" s="108"/>
      <c r="D103" s="109" t="s">
        <v>98</v>
      </c>
      <c r="E103" s="110"/>
      <c r="F103" s="110"/>
      <c r="G103" s="110"/>
      <c r="H103" s="110"/>
      <c r="I103" s="110"/>
      <c r="J103" s="111">
        <f>J234</f>
        <v>0</v>
      </c>
      <c r="L103" s="108"/>
    </row>
    <row r="104" spans="2:12" s="10" customFormat="1" ht="19.899999999999999" customHeight="1">
      <c r="B104" s="112"/>
      <c r="D104" s="113" t="s">
        <v>99</v>
      </c>
      <c r="E104" s="114"/>
      <c r="F104" s="114"/>
      <c r="G104" s="114"/>
      <c r="H104" s="114"/>
      <c r="I104" s="114"/>
      <c r="J104" s="115">
        <f>J235</f>
        <v>0</v>
      </c>
      <c r="L104" s="112"/>
    </row>
    <row r="105" spans="2:12" s="10" customFormat="1" ht="19.899999999999999" customHeight="1">
      <c r="B105" s="112"/>
      <c r="D105" s="113" t="s">
        <v>100</v>
      </c>
      <c r="E105" s="114"/>
      <c r="F105" s="114"/>
      <c r="G105" s="114"/>
      <c r="H105" s="114"/>
      <c r="I105" s="114"/>
      <c r="J105" s="115">
        <f>J238</f>
        <v>0</v>
      </c>
      <c r="L105" s="112"/>
    </row>
    <row r="106" spans="2:12" s="10" customFormat="1" ht="19.899999999999999" customHeight="1">
      <c r="B106" s="112"/>
      <c r="D106" s="113" t="s">
        <v>101</v>
      </c>
      <c r="E106" s="114"/>
      <c r="F106" s="114"/>
      <c r="G106" s="114"/>
      <c r="H106" s="114"/>
      <c r="I106" s="114"/>
      <c r="J106" s="115">
        <f>J241</f>
        <v>0</v>
      </c>
      <c r="L106" s="112"/>
    </row>
    <row r="107" spans="2:12" s="10" customFormat="1" ht="19.899999999999999" customHeight="1">
      <c r="B107" s="112"/>
      <c r="D107" s="113" t="s">
        <v>102</v>
      </c>
      <c r="E107" s="114"/>
      <c r="F107" s="114"/>
      <c r="G107" s="114"/>
      <c r="H107" s="114"/>
      <c r="I107" s="114"/>
      <c r="J107" s="115">
        <f>J252</f>
        <v>0</v>
      </c>
      <c r="L107" s="112"/>
    </row>
    <row r="108" spans="2:12" s="10" customFormat="1" ht="19.899999999999999" customHeight="1">
      <c r="B108" s="112"/>
      <c r="D108" s="113" t="s">
        <v>103</v>
      </c>
      <c r="E108" s="114"/>
      <c r="F108" s="114"/>
      <c r="G108" s="114"/>
      <c r="H108" s="114"/>
      <c r="I108" s="114"/>
      <c r="J108" s="115">
        <f>J279</f>
        <v>0</v>
      </c>
      <c r="L108" s="112"/>
    </row>
    <row r="109" spans="2:12" s="10" customFormat="1" ht="19.899999999999999" customHeight="1">
      <c r="B109" s="112"/>
      <c r="D109" s="113" t="s">
        <v>104</v>
      </c>
      <c r="E109" s="114"/>
      <c r="F109" s="114"/>
      <c r="G109" s="114"/>
      <c r="H109" s="114"/>
      <c r="I109" s="114"/>
      <c r="J109" s="115">
        <f>J304</f>
        <v>0</v>
      </c>
      <c r="L109" s="112"/>
    </row>
    <row r="110" spans="2:12" s="10" customFormat="1" ht="19.899999999999999" customHeight="1">
      <c r="B110" s="112"/>
      <c r="D110" s="113" t="s">
        <v>105</v>
      </c>
      <c r="E110" s="114"/>
      <c r="F110" s="114"/>
      <c r="G110" s="114"/>
      <c r="H110" s="114"/>
      <c r="I110" s="114"/>
      <c r="J110" s="115">
        <f>J317</f>
        <v>0</v>
      </c>
      <c r="L110" s="112"/>
    </row>
    <row r="111" spans="2:12" s="10" customFormat="1" ht="19.899999999999999" customHeight="1">
      <c r="B111" s="112"/>
      <c r="D111" s="113" t="s">
        <v>106</v>
      </c>
      <c r="E111" s="114"/>
      <c r="F111" s="114"/>
      <c r="G111" s="114"/>
      <c r="H111" s="114"/>
      <c r="I111" s="114"/>
      <c r="J111" s="115">
        <f>J377</f>
        <v>0</v>
      </c>
      <c r="L111" s="112"/>
    </row>
    <row r="112" spans="2:12" s="10" customFormat="1" ht="19.899999999999999" customHeight="1">
      <c r="B112" s="112"/>
      <c r="D112" s="113" t="s">
        <v>107</v>
      </c>
      <c r="E112" s="114"/>
      <c r="F112" s="114"/>
      <c r="G112" s="114"/>
      <c r="H112" s="114"/>
      <c r="I112" s="114"/>
      <c r="J112" s="115">
        <f>J407</f>
        <v>0</v>
      </c>
      <c r="L112" s="112"/>
    </row>
    <row r="113" spans="1:31" s="10" customFormat="1" ht="19.899999999999999" customHeight="1">
      <c r="B113" s="112"/>
      <c r="D113" s="113" t="s">
        <v>108</v>
      </c>
      <c r="E113" s="114"/>
      <c r="F113" s="114"/>
      <c r="G113" s="114"/>
      <c r="H113" s="114"/>
      <c r="I113" s="114"/>
      <c r="J113" s="115">
        <f>J440</f>
        <v>0</v>
      </c>
      <c r="L113" s="112"/>
    </row>
    <row r="114" spans="1:31" s="9" customFormat="1" ht="25" customHeight="1">
      <c r="B114" s="108"/>
      <c r="D114" s="109" t="s">
        <v>109</v>
      </c>
      <c r="E114" s="110"/>
      <c r="F114" s="110"/>
      <c r="G114" s="110"/>
      <c r="H114" s="110"/>
      <c r="I114" s="110"/>
      <c r="J114" s="111">
        <f>J453</f>
        <v>0</v>
      </c>
      <c r="L114" s="108"/>
    </row>
    <row r="115" spans="1:31" s="9" customFormat="1" ht="25" customHeight="1">
      <c r="B115" s="108"/>
      <c r="D115" s="109" t="s">
        <v>110</v>
      </c>
      <c r="E115" s="110"/>
      <c r="F115" s="110"/>
      <c r="G115" s="110"/>
      <c r="H115" s="110"/>
      <c r="I115" s="110"/>
      <c r="J115" s="111">
        <f>J455</f>
        <v>0</v>
      </c>
      <c r="L115" s="108"/>
    </row>
    <row r="116" spans="1:31" s="9" customFormat="1" ht="25" customHeight="1">
      <c r="B116" s="108"/>
      <c r="D116" s="109" t="s">
        <v>111</v>
      </c>
      <c r="E116" s="110"/>
      <c r="F116" s="110"/>
      <c r="G116" s="110"/>
      <c r="H116" s="110"/>
      <c r="I116" s="110"/>
      <c r="J116" s="111">
        <f>J459</f>
        <v>0</v>
      </c>
      <c r="L116" s="108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7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7" customHeight="1">
      <c r="A122" s="32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5" customHeight="1">
      <c r="A123" s="32"/>
      <c r="B123" s="33"/>
      <c r="C123" s="21" t="s">
        <v>112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7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35" t="str">
        <f>E7</f>
        <v>ZŠ Frimla Trutnov</v>
      </c>
      <c r="F126" s="236"/>
      <c r="G126" s="236"/>
      <c r="H126" s="236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85</v>
      </c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6.5" customHeight="1">
      <c r="A128" s="32"/>
      <c r="B128" s="33"/>
      <c r="C128" s="32"/>
      <c r="D128" s="32"/>
      <c r="E128" s="215" t="str">
        <f>E9</f>
        <v>14-01 - učebna chemie a fyziky</v>
      </c>
      <c r="F128" s="237"/>
      <c r="G128" s="237"/>
      <c r="H128" s="237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7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20</v>
      </c>
      <c r="D130" s="32"/>
      <c r="E130" s="32"/>
      <c r="F130" s="25" t="str">
        <f>F12</f>
        <v xml:space="preserve"> </v>
      </c>
      <c r="G130" s="32"/>
      <c r="H130" s="32"/>
      <c r="I130" s="27" t="s">
        <v>22</v>
      </c>
      <c r="J130" s="55" t="str">
        <f>IF(J12="","",J12)</f>
        <v>15. 2. 2024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7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15" customHeight="1">
      <c r="A132" s="32"/>
      <c r="B132" s="33"/>
      <c r="C132" s="27" t="s">
        <v>24</v>
      </c>
      <c r="D132" s="32"/>
      <c r="E132" s="32"/>
      <c r="F132" s="25" t="str">
        <f>E15</f>
        <v xml:space="preserve"> </v>
      </c>
      <c r="G132" s="32"/>
      <c r="H132" s="32"/>
      <c r="I132" s="27" t="s">
        <v>29</v>
      </c>
      <c r="J132" s="30" t="str">
        <f>E21</f>
        <v xml:space="preserve"> 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15" customHeight="1">
      <c r="A133" s="32"/>
      <c r="B133" s="33"/>
      <c r="C133" s="27" t="s">
        <v>27</v>
      </c>
      <c r="D133" s="32"/>
      <c r="E133" s="32"/>
      <c r="F133" s="25" t="str">
        <f>IF(E18="","",E18)</f>
        <v>Vyplň údaj</v>
      </c>
      <c r="G133" s="32"/>
      <c r="H133" s="32"/>
      <c r="I133" s="27" t="s">
        <v>31</v>
      </c>
      <c r="J133" s="30" t="str">
        <f>E24</f>
        <v xml:space="preserve"> 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25" customHeight="1">
      <c r="A134" s="32"/>
      <c r="B134" s="33"/>
      <c r="C134" s="32"/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>
      <c r="A135" s="116"/>
      <c r="B135" s="117"/>
      <c r="C135" s="118" t="s">
        <v>113</v>
      </c>
      <c r="D135" s="119" t="s">
        <v>58</v>
      </c>
      <c r="E135" s="119" t="s">
        <v>54</v>
      </c>
      <c r="F135" s="119" t="s">
        <v>55</v>
      </c>
      <c r="G135" s="119" t="s">
        <v>114</v>
      </c>
      <c r="H135" s="119" t="s">
        <v>115</v>
      </c>
      <c r="I135" s="119" t="s">
        <v>116</v>
      </c>
      <c r="J135" s="120" t="s">
        <v>89</v>
      </c>
      <c r="K135" s="121" t="s">
        <v>117</v>
      </c>
      <c r="L135" s="122"/>
      <c r="M135" s="62" t="s">
        <v>1</v>
      </c>
      <c r="N135" s="63" t="s">
        <v>37</v>
      </c>
      <c r="O135" s="63" t="s">
        <v>118</v>
      </c>
      <c r="P135" s="63" t="s">
        <v>119</v>
      </c>
      <c r="Q135" s="63" t="s">
        <v>120</v>
      </c>
      <c r="R135" s="63" t="s">
        <v>121</v>
      </c>
      <c r="S135" s="63" t="s">
        <v>122</v>
      </c>
      <c r="T135" s="64" t="s">
        <v>123</v>
      </c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</row>
    <row r="136" spans="1:65" s="2" customFormat="1" ht="22.75" customHeight="1">
      <c r="A136" s="32"/>
      <c r="B136" s="33"/>
      <c r="C136" s="69" t="s">
        <v>124</v>
      </c>
      <c r="D136" s="32"/>
      <c r="E136" s="32"/>
      <c r="F136" s="32"/>
      <c r="G136" s="32"/>
      <c r="H136" s="32"/>
      <c r="I136" s="32"/>
      <c r="J136" s="123">
        <f>BK136</f>
        <v>0</v>
      </c>
      <c r="K136" s="32"/>
      <c r="L136" s="33"/>
      <c r="M136" s="65"/>
      <c r="N136" s="56"/>
      <c r="O136" s="66"/>
      <c r="P136" s="124">
        <f>P137+P234+P453+P455+P459</f>
        <v>0</v>
      </c>
      <c r="Q136" s="66"/>
      <c r="R136" s="124">
        <f>R137+R234+R453+R455+R459</f>
        <v>0.34302439999999995</v>
      </c>
      <c r="S136" s="66"/>
      <c r="T136" s="125">
        <f>T137+T234+T453+T455+T459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72</v>
      </c>
      <c r="AU136" s="17" t="s">
        <v>91</v>
      </c>
      <c r="BK136" s="126">
        <f>BK137+BK234+BK453+BK455+BK459</f>
        <v>0</v>
      </c>
    </row>
    <row r="137" spans="1:65" s="12" customFormat="1" ht="25.9" customHeight="1">
      <c r="B137" s="127"/>
      <c r="D137" s="128" t="s">
        <v>72</v>
      </c>
      <c r="E137" s="129" t="s">
        <v>125</v>
      </c>
      <c r="F137" s="129" t="s">
        <v>126</v>
      </c>
      <c r="I137" s="130"/>
      <c r="J137" s="131">
        <f>BK137</f>
        <v>0</v>
      </c>
      <c r="L137" s="127"/>
      <c r="M137" s="132"/>
      <c r="N137" s="133"/>
      <c r="O137" s="133"/>
      <c r="P137" s="134">
        <f>P138+P150+P179+P213+P232</f>
        <v>0</v>
      </c>
      <c r="Q137" s="133"/>
      <c r="R137" s="134">
        <f>R138+R150+R179+R213+R232</f>
        <v>0</v>
      </c>
      <c r="S137" s="133"/>
      <c r="T137" s="135">
        <f>T138+T150+T179+T213+T232</f>
        <v>0</v>
      </c>
      <c r="AR137" s="128" t="s">
        <v>81</v>
      </c>
      <c r="AT137" s="136" t="s">
        <v>72</v>
      </c>
      <c r="AU137" s="136" t="s">
        <v>73</v>
      </c>
      <c r="AY137" s="128" t="s">
        <v>127</v>
      </c>
      <c r="BK137" s="137">
        <f>BK138+BK150+BK179+BK213+BK232</f>
        <v>0</v>
      </c>
    </row>
    <row r="138" spans="1:65" s="12" customFormat="1" ht="22.75" customHeight="1">
      <c r="B138" s="127"/>
      <c r="D138" s="128" t="s">
        <v>72</v>
      </c>
      <c r="E138" s="138" t="s">
        <v>128</v>
      </c>
      <c r="F138" s="138" t="s">
        <v>129</v>
      </c>
      <c r="I138" s="130"/>
      <c r="J138" s="139">
        <f>BK138</f>
        <v>0</v>
      </c>
      <c r="L138" s="127"/>
      <c r="M138" s="132"/>
      <c r="N138" s="133"/>
      <c r="O138" s="133"/>
      <c r="P138" s="134">
        <f>SUM(P139:P149)</f>
        <v>0</v>
      </c>
      <c r="Q138" s="133"/>
      <c r="R138" s="134">
        <f>SUM(R139:R149)</f>
        <v>0</v>
      </c>
      <c r="S138" s="133"/>
      <c r="T138" s="135">
        <f>SUM(T139:T149)</f>
        <v>0</v>
      </c>
      <c r="AR138" s="128" t="s">
        <v>81</v>
      </c>
      <c r="AT138" s="136" t="s">
        <v>72</v>
      </c>
      <c r="AU138" s="136" t="s">
        <v>81</v>
      </c>
      <c r="AY138" s="128" t="s">
        <v>127</v>
      </c>
      <c r="BK138" s="137">
        <f>SUM(BK139:BK149)</f>
        <v>0</v>
      </c>
    </row>
    <row r="139" spans="1:65" s="2" customFormat="1" ht="24.15" customHeight="1">
      <c r="A139" s="32"/>
      <c r="B139" s="140"/>
      <c r="C139" s="141" t="s">
        <v>81</v>
      </c>
      <c r="D139" s="141" t="s">
        <v>130</v>
      </c>
      <c r="E139" s="142" t="s">
        <v>131</v>
      </c>
      <c r="F139" s="143" t="s">
        <v>132</v>
      </c>
      <c r="G139" s="144" t="s">
        <v>133</v>
      </c>
      <c r="H139" s="145">
        <v>9.9250000000000007</v>
      </c>
      <c r="I139" s="146"/>
      <c r="J139" s="147">
        <f>ROUND(I139*H139,2)</f>
        <v>0</v>
      </c>
      <c r="K139" s="148"/>
      <c r="L139" s="33"/>
      <c r="M139" s="149" t="s">
        <v>1</v>
      </c>
      <c r="N139" s="150" t="s">
        <v>38</v>
      </c>
      <c r="O139" s="58"/>
      <c r="P139" s="151">
        <f>O139*H139</f>
        <v>0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3" t="s">
        <v>134</v>
      </c>
      <c r="AT139" s="153" t="s">
        <v>130</v>
      </c>
      <c r="AU139" s="153" t="s">
        <v>83</v>
      </c>
      <c r="AY139" s="17" t="s">
        <v>127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7" t="s">
        <v>81</v>
      </c>
      <c r="BK139" s="154">
        <f>ROUND(I139*H139,2)</f>
        <v>0</v>
      </c>
      <c r="BL139" s="17" t="s">
        <v>134</v>
      </c>
      <c r="BM139" s="153" t="s">
        <v>135</v>
      </c>
    </row>
    <row r="140" spans="1:65" s="13" customFormat="1" ht="10">
      <c r="B140" s="155"/>
      <c r="D140" s="156" t="s">
        <v>136</v>
      </c>
      <c r="E140" s="157" t="s">
        <v>1</v>
      </c>
      <c r="F140" s="158" t="s">
        <v>137</v>
      </c>
      <c r="H140" s="157" t="s">
        <v>1</v>
      </c>
      <c r="I140" s="159"/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 t="s">
        <v>136</v>
      </c>
      <c r="AU140" s="157" t="s">
        <v>83</v>
      </c>
      <c r="AV140" s="13" t="s">
        <v>81</v>
      </c>
      <c r="AW140" s="13" t="s">
        <v>30</v>
      </c>
      <c r="AX140" s="13" t="s">
        <v>73</v>
      </c>
      <c r="AY140" s="157" t="s">
        <v>127</v>
      </c>
    </row>
    <row r="141" spans="1:65" s="14" customFormat="1" ht="10">
      <c r="B141" s="163"/>
      <c r="D141" s="156" t="s">
        <v>136</v>
      </c>
      <c r="E141" s="164" t="s">
        <v>1</v>
      </c>
      <c r="F141" s="165" t="s">
        <v>138</v>
      </c>
      <c r="H141" s="166">
        <v>9.43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4" t="s">
        <v>136</v>
      </c>
      <c r="AU141" s="164" t="s">
        <v>83</v>
      </c>
      <c r="AV141" s="14" t="s">
        <v>83</v>
      </c>
      <c r="AW141" s="14" t="s">
        <v>30</v>
      </c>
      <c r="AX141" s="14" t="s">
        <v>73</v>
      </c>
      <c r="AY141" s="164" t="s">
        <v>127</v>
      </c>
    </row>
    <row r="142" spans="1:65" s="14" customFormat="1" ht="10">
      <c r="B142" s="163"/>
      <c r="D142" s="156" t="s">
        <v>136</v>
      </c>
      <c r="E142" s="164" t="s">
        <v>1</v>
      </c>
      <c r="F142" s="165" t="s">
        <v>139</v>
      </c>
      <c r="H142" s="166">
        <v>0.5</v>
      </c>
      <c r="I142" s="167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4" t="s">
        <v>136</v>
      </c>
      <c r="AU142" s="164" t="s">
        <v>83</v>
      </c>
      <c r="AV142" s="14" t="s">
        <v>83</v>
      </c>
      <c r="AW142" s="14" t="s">
        <v>30</v>
      </c>
      <c r="AX142" s="14" t="s">
        <v>73</v>
      </c>
      <c r="AY142" s="164" t="s">
        <v>127</v>
      </c>
    </row>
    <row r="143" spans="1:65" s="15" customFormat="1" ht="10">
      <c r="B143" s="171"/>
      <c r="D143" s="156" t="s">
        <v>136</v>
      </c>
      <c r="E143" s="172" t="s">
        <v>1</v>
      </c>
      <c r="F143" s="173" t="s">
        <v>140</v>
      </c>
      <c r="H143" s="174">
        <v>9.93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136</v>
      </c>
      <c r="AU143" s="172" t="s">
        <v>83</v>
      </c>
      <c r="AV143" s="15" t="s">
        <v>134</v>
      </c>
      <c r="AW143" s="15" t="s">
        <v>30</v>
      </c>
      <c r="AX143" s="15" t="s">
        <v>81</v>
      </c>
      <c r="AY143" s="172" t="s">
        <v>127</v>
      </c>
    </row>
    <row r="144" spans="1:65" s="2" customFormat="1" ht="24.15" customHeight="1">
      <c r="A144" s="32"/>
      <c r="B144" s="140"/>
      <c r="C144" s="141" t="s">
        <v>83</v>
      </c>
      <c r="D144" s="141" t="s">
        <v>130</v>
      </c>
      <c r="E144" s="142" t="s">
        <v>141</v>
      </c>
      <c r="F144" s="143" t="s">
        <v>142</v>
      </c>
      <c r="G144" s="144" t="s">
        <v>143</v>
      </c>
      <c r="H144" s="145">
        <v>2.9</v>
      </c>
      <c r="I144" s="146"/>
      <c r="J144" s="147">
        <f>ROUND(I144*H144,2)</f>
        <v>0</v>
      </c>
      <c r="K144" s="148"/>
      <c r="L144" s="33"/>
      <c r="M144" s="149" t="s">
        <v>1</v>
      </c>
      <c r="N144" s="150" t="s">
        <v>38</v>
      </c>
      <c r="O144" s="58"/>
      <c r="P144" s="151">
        <f>O144*H144</f>
        <v>0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3" t="s">
        <v>134</v>
      </c>
      <c r="AT144" s="153" t="s">
        <v>130</v>
      </c>
      <c r="AU144" s="153" t="s">
        <v>83</v>
      </c>
      <c r="AY144" s="17" t="s">
        <v>127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7" t="s">
        <v>81</v>
      </c>
      <c r="BK144" s="154">
        <f>ROUND(I144*H144,2)</f>
        <v>0</v>
      </c>
      <c r="BL144" s="17" t="s">
        <v>134</v>
      </c>
      <c r="BM144" s="153" t="s">
        <v>144</v>
      </c>
    </row>
    <row r="145" spans="1:65" s="14" customFormat="1" ht="10">
      <c r="B145" s="163"/>
      <c r="D145" s="156" t="s">
        <v>136</v>
      </c>
      <c r="E145" s="164" t="s">
        <v>1</v>
      </c>
      <c r="F145" s="165" t="s">
        <v>145</v>
      </c>
      <c r="H145" s="166">
        <v>2.9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136</v>
      </c>
      <c r="AU145" s="164" t="s">
        <v>83</v>
      </c>
      <c r="AV145" s="14" t="s">
        <v>83</v>
      </c>
      <c r="AW145" s="14" t="s">
        <v>30</v>
      </c>
      <c r="AX145" s="14" t="s">
        <v>73</v>
      </c>
      <c r="AY145" s="164" t="s">
        <v>127</v>
      </c>
    </row>
    <row r="146" spans="1:65" s="15" customFormat="1" ht="10">
      <c r="B146" s="171"/>
      <c r="D146" s="156" t="s">
        <v>136</v>
      </c>
      <c r="E146" s="172" t="s">
        <v>1</v>
      </c>
      <c r="F146" s="173" t="s">
        <v>140</v>
      </c>
      <c r="H146" s="174">
        <v>2.9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136</v>
      </c>
      <c r="AU146" s="172" t="s">
        <v>83</v>
      </c>
      <c r="AV146" s="15" t="s">
        <v>134</v>
      </c>
      <c r="AW146" s="15" t="s">
        <v>30</v>
      </c>
      <c r="AX146" s="15" t="s">
        <v>81</v>
      </c>
      <c r="AY146" s="172" t="s">
        <v>127</v>
      </c>
    </row>
    <row r="147" spans="1:65" s="2" customFormat="1" ht="24.15" customHeight="1">
      <c r="A147" s="32"/>
      <c r="B147" s="140"/>
      <c r="C147" s="141" t="s">
        <v>128</v>
      </c>
      <c r="D147" s="141" t="s">
        <v>130</v>
      </c>
      <c r="E147" s="142" t="s">
        <v>146</v>
      </c>
      <c r="F147" s="143" t="s">
        <v>147</v>
      </c>
      <c r="G147" s="144" t="s">
        <v>143</v>
      </c>
      <c r="H147" s="145">
        <v>6.6</v>
      </c>
      <c r="I147" s="146"/>
      <c r="J147" s="147">
        <f>ROUND(I147*H147,2)</f>
        <v>0</v>
      </c>
      <c r="K147" s="148"/>
      <c r="L147" s="33"/>
      <c r="M147" s="149" t="s">
        <v>1</v>
      </c>
      <c r="N147" s="150" t="s">
        <v>38</v>
      </c>
      <c r="O147" s="58"/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3" t="s">
        <v>134</v>
      </c>
      <c r="AT147" s="153" t="s">
        <v>130</v>
      </c>
      <c r="AU147" s="153" t="s">
        <v>83</v>
      </c>
      <c r="AY147" s="17" t="s">
        <v>127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7" t="s">
        <v>81</v>
      </c>
      <c r="BK147" s="154">
        <f>ROUND(I147*H147,2)</f>
        <v>0</v>
      </c>
      <c r="BL147" s="17" t="s">
        <v>134</v>
      </c>
      <c r="BM147" s="153" t="s">
        <v>148</v>
      </c>
    </row>
    <row r="148" spans="1:65" s="14" customFormat="1" ht="10">
      <c r="B148" s="163"/>
      <c r="D148" s="156" t="s">
        <v>136</v>
      </c>
      <c r="E148" s="164" t="s">
        <v>1</v>
      </c>
      <c r="F148" s="165" t="s">
        <v>149</v>
      </c>
      <c r="H148" s="166">
        <v>6.6</v>
      </c>
      <c r="I148" s="167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4" t="s">
        <v>136</v>
      </c>
      <c r="AU148" s="164" t="s">
        <v>83</v>
      </c>
      <c r="AV148" s="14" t="s">
        <v>83</v>
      </c>
      <c r="AW148" s="14" t="s">
        <v>30</v>
      </c>
      <c r="AX148" s="14" t="s">
        <v>73</v>
      </c>
      <c r="AY148" s="164" t="s">
        <v>127</v>
      </c>
    </row>
    <row r="149" spans="1:65" s="15" customFormat="1" ht="10">
      <c r="B149" s="171"/>
      <c r="D149" s="156" t="s">
        <v>136</v>
      </c>
      <c r="E149" s="172" t="s">
        <v>1</v>
      </c>
      <c r="F149" s="173" t="s">
        <v>140</v>
      </c>
      <c r="H149" s="174">
        <v>6.6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2" t="s">
        <v>136</v>
      </c>
      <c r="AU149" s="172" t="s">
        <v>83</v>
      </c>
      <c r="AV149" s="15" t="s">
        <v>134</v>
      </c>
      <c r="AW149" s="15" t="s">
        <v>30</v>
      </c>
      <c r="AX149" s="15" t="s">
        <v>81</v>
      </c>
      <c r="AY149" s="172" t="s">
        <v>127</v>
      </c>
    </row>
    <row r="150" spans="1:65" s="12" customFormat="1" ht="22.75" customHeight="1">
      <c r="B150" s="127"/>
      <c r="D150" s="128" t="s">
        <v>72</v>
      </c>
      <c r="E150" s="138" t="s">
        <v>150</v>
      </c>
      <c r="F150" s="138" t="s">
        <v>151</v>
      </c>
      <c r="I150" s="130"/>
      <c r="J150" s="139">
        <f>BK150</f>
        <v>0</v>
      </c>
      <c r="L150" s="127"/>
      <c r="M150" s="132"/>
      <c r="N150" s="133"/>
      <c r="O150" s="133"/>
      <c r="P150" s="134">
        <f>SUM(P151:P178)</f>
        <v>0</v>
      </c>
      <c r="Q150" s="133"/>
      <c r="R150" s="134">
        <f>SUM(R151:R178)</f>
        <v>0</v>
      </c>
      <c r="S150" s="133"/>
      <c r="T150" s="135">
        <f>SUM(T151:T178)</f>
        <v>0</v>
      </c>
      <c r="AR150" s="128" t="s">
        <v>81</v>
      </c>
      <c r="AT150" s="136" t="s">
        <v>72</v>
      </c>
      <c r="AU150" s="136" t="s">
        <v>81</v>
      </c>
      <c r="AY150" s="128" t="s">
        <v>127</v>
      </c>
      <c r="BK150" s="137">
        <f>SUM(BK151:BK178)</f>
        <v>0</v>
      </c>
    </row>
    <row r="151" spans="1:65" s="2" customFormat="1" ht="21.75" customHeight="1">
      <c r="A151" s="32"/>
      <c r="B151" s="140"/>
      <c r="C151" s="141" t="s">
        <v>134</v>
      </c>
      <c r="D151" s="141" t="s">
        <v>130</v>
      </c>
      <c r="E151" s="142" t="s">
        <v>152</v>
      </c>
      <c r="F151" s="143" t="s">
        <v>153</v>
      </c>
      <c r="G151" s="144" t="s">
        <v>133</v>
      </c>
      <c r="H151" s="145">
        <v>2</v>
      </c>
      <c r="I151" s="146"/>
      <c r="J151" s="147">
        <f>ROUND(I151*H151,2)</f>
        <v>0</v>
      </c>
      <c r="K151" s="148"/>
      <c r="L151" s="33"/>
      <c r="M151" s="149" t="s">
        <v>1</v>
      </c>
      <c r="N151" s="150" t="s">
        <v>38</v>
      </c>
      <c r="O151" s="58"/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3" t="s">
        <v>134</v>
      </c>
      <c r="AT151" s="153" t="s">
        <v>130</v>
      </c>
      <c r="AU151" s="153" t="s">
        <v>83</v>
      </c>
      <c r="AY151" s="17" t="s">
        <v>127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7" t="s">
        <v>81</v>
      </c>
      <c r="BK151" s="154">
        <f>ROUND(I151*H151,2)</f>
        <v>0</v>
      </c>
      <c r="BL151" s="17" t="s">
        <v>134</v>
      </c>
      <c r="BM151" s="153" t="s">
        <v>154</v>
      </c>
    </row>
    <row r="152" spans="1:65" s="14" customFormat="1" ht="10">
      <c r="B152" s="163"/>
      <c r="D152" s="156" t="s">
        <v>136</v>
      </c>
      <c r="E152" s="164" t="s">
        <v>1</v>
      </c>
      <c r="F152" s="165" t="s">
        <v>155</v>
      </c>
      <c r="H152" s="166">
        <v>2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4" t="s">
        <v>136</v>
      </c>
      <c r="AU152" s="164" t="s">
        <v>83</v>
      </c>
      <c r="AV152" s="14" t="s">
        <v>83</v>
      </c>
      <c r="AW152" s="14" t="s">
        <v>30</v>
      </c>
      <c r="AX152" s="14" t="s">
        <v>73</v>
      </c>
      <c r="AY152" s="164" t="s">
        <v>127</v>
      </c>
    </row>
    <row r="153" spans="1:65" s="15" customFormat="1" ht="10">
      <c r="B153" s="171"/>
      <c r="D153" s="156" t="s">
        <v>136</v>
      </c>
      <c r="E153" s="172" t="s">
        <v>1</v>
      </c>
      <c r="F153" s="173" t="s">
        <v>140</v>
      </c>
      <c r="H153" s="174">
        <v>2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136</v>
      </c>
      <c r="AU153" s="172" t="s">
        <v>83</v>
      </c>
      <c r="AV153" s="15" t="s">
        <v>134</v>
      </c>
      <c r="AW153" s="15" t="s">
        <v>30</v>
      </c>
      <c r="AX153" s="15" t="s">
        <v>81</v>
      </c>
      <c r="AY153" s="172" t="s">
        <v>127</v>
      </c>
    </row>
    <row r="154" spans="1:65" s="2" customFormat="1" ht="24.15" customHeight="1">
      <c r="A154" s="32"/>
      <c r="B154" s="140"/>
      <c r="C154" s="141" t="s">
        <v>156</v>
      </c>
      <c r="D154" s="141" t="s">
        <v>130</v>
      </c>
      <c r="E154" s="142" t="s">
        <v>157</v>
      </c>
      <c r="F154" s="143" t="s">
        <v>158</v>
      </c>
      <c r="G154" s="144" t="s">
        <v>133</v>
      </c>
      <c r="H154" s="145">
        <v>216.35</v>
      </c>
      <c r="I154" s="146"/>
      <c r="J154" s="147">
        <f>ROUND(I154*H154,2)</f>
        <v>0</v>
      </c>
      <c r="K154" s="148"/>
      <c r="L154" s="33"/>
      <c r="M154" s="149" t="s">
        <v>1</v>
      </c>
      <c r="N154" s="150" t="s">
        <v>38</v>
      </c>
      <c r="O154" s="58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3" t="s">
        <v>134</v>
      </c>
      <c r="AT154" s="153" t="s">
        <v>130</v>
      </c>
      <c r="AU154" s="153" t="s">
        <v>83</v>
      </c>
      <c r="AY154" s="17" t="s">
        <v>127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7" t="s">
        <v>81</v>
      </c>
      <c r="BK154" s="154">
        <f>ROUND(I154*H154,2)</f>
        <v>0</v>
      </c>
      <c r="BL154" s="17" t="s">
        <v>134</v>
      </c>
      <c r="BM154" s="153" t="s">
        <v>159</v>
      </c>
    </row>
    <row r="155" spans="1:65" s="2" customFormat="1" ht="21.75" customHeight="1">
      <c r="A155" s="32"/>
      <c r="B155" s="140"/>
      <c r="C155" s="141" t="s">
        <v>160</v>
      </c>
      <c r="D155" s="141" t="s">
        <v>130</v>
      </c>
      <c r="E155" s="142" t="s">
        <v>161</v>
      </c>
      <c r="F155" s="143" t="s">
        <v>162</v>
      </c>
      <c r="G155" s="144" t="s">
        <v>133</v>
      </c>
      <c r="H155" s="145">
        <v>3.3</v>
      </c>
      <c r="I155" s="146"/>
      <c r="J155" s="147">
        <f>ROUND(I155*H155,2)</f>
        <v>0</v>
      </c>
      <c r="K155" s="148"/>
      <c r="L155" s="33"/>
      <c r="M155" s="149" t="s">
        <v>1</v>
      </c>
      <c r="N155" s="150" t="s">
        <v>38</v>
      </c>
      <c r="O155" s="58"/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3" t="s">
        <v>134</v>
      </c>
      <c r="AT155" s="153" t="s">
        <v>130</v>
      </c>
      <c r="AU155" s="153" t="s">
        <v>83</v>
      </c>
      <c r="AY155" s="17" t="s">
        <v>127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7" t="s">
        <v>81</v>
      </c>
      <c r="BK155" s="154">
        <f>ROUND(I155*H155,2)</f>
        <v>0</v>
      </c>
      <c r="BL155" s="17" t="s">
        <v>134</v>
      </c>
      <c r="BM155" s="153" t="s">
        <v>163</v>
      </c>
    </row>
    <row r="156" spans="1:65" s="14" customFormat="1" ht="10">
      <c r="B156" s="163"/>
      <c r="D156" s="156" t="s">
        <v>136</v>
      </c>
      <c r="E156" s="164" t="s">
        <v>1</v>
      </c>
      <c r="F156" s="165" t="s">
        <v>164</v>
      </c>
      <c r="H156" s="166">
        <v>3.3</v>
      </c>
      <c r="I156" s="167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4" t="s">
        <v>136</v>
      </c>
      <c r="AU156" s="164" t="s">
        <v>83</v>
      </c>
      <c r="AV156" s="14" t="s">
        <v>83</v>
      </c>
      <c r="AW156" s="14" t="s">
        <v>30</v>
      </c>
      <c r="AX156" s="14" t="s">
        <v>73</v>
      </c>
      <c r="AY156" s="164" t="s">
        <v>127</v>
      </c>
    </row>
    <row r="157" spans="1:65" s="15" customFormat="1" ht="10">
      <c r="B157" s="171"/>
      <c r="D157" s="156" t="s">
        <v>136</v>
      </c>
      <c r="E157" s="172" t="s">
        <v>1</v>
      </c>
      <c r="F157" s="173" t="s">
        <v>140</v>
      </c>
      <c r="H157" s="174">
        <v>3.3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136</v>
      </c>
      <c r="AU157" s="172" t="s">
        <v>83</v>
      </c>
      <c r="AV157" s="15" t="s">
        <v>134</v>
      </c>
      <c r="AW157" s="15" t="s">
        <v>30</v>
      </c>
      <c r="AX157" s="15" t="s">
        <v>81</v>
      </c>
      <c r="AY157" s="172" t="s">
        <v>127</v>
      </c>
    </row>
    <row r="158" spans="1:65" s="2" customFormat="1" ht="24.15" customHeight="1">
      <c r="A158" s="32"/>
      <c r="B158" s="140"/>
      <c r="C158" s="141" t="s">
        <v>150</v>
      </c>
      <c r="D158" s="141" t="s">
        <v>130</v>
      </c>
      <c r="E158" s="142" t="s">
        <v>165</v>
      </c>
      <c r="F158" s="143" t="s">
        <v>166</v>
      </c>
      <c r="G158" s="144" t="s">
        <v>133</v>
      </c>
      <c r="H158" s="145">
        <v>216.35</v>
      </c>
      <c r="I158" s="146"/>
      <c r="J158" s="147">
        <f>ROUND(I158*H158,2)</f>
        <v>0</v>
      </c>
      <c r="K158" s="148"/>
      <c r="L158" s="33"/>
      <c r="M158" s="149" t="s">
        <v>1</v>
      </c>
      <c r="N158" s="150" t="s">
        <v>38</v>
      </c>
      <c r="O158" s="58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3" t="s">
        <v>134</v>
      </c>
      <c r="AT158" s="153" t="s">
        <v>130</v>
      </c>
      <c r="AU158" s="153" t="s">
        <v>83</v>
      </c>
      <c r="AY158" s="17" t="s">
        <v>127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7" t="s">
        <v>81</v>
      </c>
      <c r="BK158" s="154">
        <f>ROUND(I158*H158,2)</f>
        <v>0</v>
      </c>
      <c r="BL158" s="17" t="s">
        <v>134</v>
      </c>
      <c r="BM158" s="153" t="s">
        <v>167</v>
      </c>
    </row>
    <row r="159" spans="1:65" s="2" customFormat="1" ht="24.15" customHeight="1">
      <c r="A159" s="32"/>
      <c r="B159" s="140"/>
      <c r="C159" s="141" t="s">
        <v>168</v>
      </c>
      <c r="D159" s="141" t="s">
        <v>130</v>
      </c>
      <c r="E159" s="142" t="s">
        <v>169</v>
      </c>
      <c r="F159" s="143" t="s">
        <v>170</v>
      </c>
      <c r="G159" s="144" t="s">
        <v>133</v>
      </c>
      <c r="H159" s="145">
        <v>216.35</v>
      </c>
      <c r="I159" s="146"/>
      <c r="J159" s="147">
        <f>ROUND(I159*H159,2)</f>
        <v>0</v>
      </c>
      <c r="K159" s="148"/>
      <c r="L159" s="33"/>
      <c r="M159" s="149" t="s">
        <v>1</v>
      </c>
      <c r="N159" s="150" t="s">
        <v>38</v>
      </c>
      <c r="O159" s="58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3" t="s">
        <v>134</v>
      </c>
      <c r="AT159" s="153" t="s">
        <v>130</v>
      </c>
      <c r="AU159" s="153" t="s">
        <v>83</v>
      </c>
      <c r="AY159" s="17" t="s">
        <v>127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7" t="s">
        <v>81</v>
      </c>
      <c r="BK159" s="154">
        <f>ROUND(I159*H159,2)</f>
        <v>0</v>
      </c>
      <c r="BL159" s="17" t="s">
        <v>134</v>
      </c>
      <c r="BM159" s="153" t="s">
        <v>171</v>
      </c>
    </row>
    <row r="160" spans="1:65" s="2" customFormat="1" ht="24.15" customHeight="1">
      <c r="A160" s="32"/>
      <c r="B160" s="140"/>
      <c r="C160" s="141" t="s">
        <v>172</v>
      </c>
      <c r="D160" s="141" t="s">
        <v>130</v>
      </c>
      <c r="E160" s="142" t="s">
        <v>173</v>
      </c>
      <c r="F160" s="143" t="s">
        <v>174</v>
      </c>
      <c r="G160" s="144" t="s">
        <v>175</v>
      </c>
      <c r="H160" s="145">
        <v>4</v>
      </c>
      <c r="I160" s="146"/>
      <c r="J160" s="147">
        <f>ROUND(I160*H160,2)</f>
        <v>0</v>
      </c>
      <c r="K160" s="148"/>
      <c r="L160" s="33"/>
      <c r="M160" s="149" t="s">
        <v>1</v>
      </c>
      <c r="N160" s="150" t="s">
        <v>38</v>
      </c>
      <c r="O160" s="58"/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3" t="s">
        <v>134</v>
      </c>
      <c r="AT160" s="153" t="s">
        <v>130</v>
      </c>
      <c r="AU160" s="153" t="s">
        <v>83</v>
      </c>
      <c r="AY160" s="17" t="s">
        <v>127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7" t="s">
        <v>81</v>
      </c>
      <c r="BK160" s="154">
        <f>ROUND(I160*H160,2)</f>
        <v>0</v>
      </c>
      <c r="BL160" s="17" t="s">
        <v>134</v>
      </c>
      <c r="BM160" s="153" t="s">
        <v>176</v>
      </c>
    </row>
    <row r="161" spans="1:65" s="2" customFormat="1" ht="24.15" customHeight="1">
      <c r="A161" s="32"/>
      <c r="B161" s="140"/>
      <c r="C161" s="141" t="s">
        <v>177</v>
      </c>
      <c r="D161" s="141" t="s">
        <v>130</v>
      </c>
      <c r="E161" s="142" t="s">
        <v>178</v>
      </c>
      <c r="F161" s="143" t="s">
        <v>179</v>
      </c>
      <c r="G161" s="144" t="s">
        <v>133</v>
      </c>
      <c r="H161" s="145">
        <v>8.6</v>
      </c>
      <c r="I161" s="146"/>
      <c r="J161" s="147">
        <f>ROUND(I161*H161,2)</f>
        <v>0</v>
      </c>
      <c r="K161" s="148"/>
      <c r="L161" s="33"/>
      <c r="M161" s="149" t="s">
        <v>1</v>
      </c>
      <c r="N161" s="150" t="s">
        <v>38</v>
      </c>
      <c r="O161" s="58"/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3" t="s">
        <v>134</v>
      </c>
      <c r="AT161" s="153" t="s">
        <v>130</v>
      </c>
      <c r="AU161" s="153" t="s">
        <v>83</v>
      </c>
      <c r="AY161" s="17" t="s">
        <v>127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7" t="s">
        <v>81</v>
      </c>
      <c r="BK161" s="154">
        <f>ROUND(I161*H161,2)</f>
        <v>0</v>
      </c>
      <c r="BL161" s="17" t="s">
        <v>134</v>
      </c>
      <c r="BM161" s="153" t="s">
        <v>180</v>
      </c>
    </row>
    <row r="162" spans="1:65" s="14" customFormat="1" ht="10">
      <c r="B162" s="163"/>
      <c r="D162" s="156" t="s">
        <v>136</v>
      </c>
      <c r="E162" s="164" t="s">
        <v>1</v>
      </c>
      <c r="F162" s="165" t="s">
        <v>181</v>
      </c>
      <c r="H162" s="166">
        <v>3.6</v>
      </c>
      <c r="I162" s="167"/>
      <c r="L162" s="163"/>
      <c r="M162" s="168"/>
      <c r="N162" s="169"/>
      <c r="O162" s="169"/>
      <c r="P162" s="169"/>
      <c r="Q162" s="169"/>
      <c r="R162" s="169"/>
      <c r="S162" s="169"/>
      <c r="T162" s="170"/>
      <c r="AT162" s="164" t="s">
        <v>136</v>
      </c>
      <c r="AU162" s="164" t="s">
        <v>83</v>
      </c>
      <c r="AV162" s="14" t="s">
        <v>83</v>
      </c>
      <c r="AW162" s="14" t="s">
        <v>30</v>
      </c>
      <c r="AX162" s="14" t="s">
        <v>73</v>
      </c>
      <c r="AY162" s="164" t="s">
        <v>127</v>
      </c>
    </row>
    <row r="163" spans="1:65" s="14" customFormat="1" ht="10">
      <c r="B163" s="163"/>
      <c r="D163" s="156" t="s">
        <v>136</v>
      </c>
      <c r="E163" s="164" t="s">
        <v>1</v>
      </c>
      <c r="F163" s="165" t="s">
        <v>182</v>
      </c>
      <c r="H163" s="166">
        <v>5</v>
      </c>
      <c r="I163" s="167"/>
      <c r="L163" s="163"/>
      <c r="M163" s="168"/>
      <c r="N163" s="169"/>
      <c r="O163" s="169"/>
      <c r="P163" s="169"/>
      <c r="Q163" s="169"/>
      <c r="R163" s="169"/>
      <c r="S163" s="169"/>
      <c r="T163" s="170"/>
      <c r="AT163" s="164" t="s">
        <v>136</v>
      </c>
      <c r="AU163" s="164" t="s">
        <v>83</v>
      </c>
      <c r="AV163" s="14" t="s">
        <v>83</v>
      </c>
      <c r="AW163" s="14" t="s">
        <v>30</v>
      </c>
      <c r="AX163" s="14" t="s">
        <v>73</v>
      </c>
      <c r="AY163" s="164" t="s">
        <v>127</v>
      </c>
    </row>
    <row r="164" spans="1:65" s="15" customFormat="1" ht="10">
      <c r="B164" s="171"/>
      <c r="D164" s="156" t="s">
        <v>136</v>
      </c>
      <c r="E164" s="172" t="s">
        <v>1</v>
      </c>
      <c r="F164" s="173" t="s">
        <v>140</v>
      </c>
      <c r="H164" s="174">
        <v>8.6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2" t="s">
        <v>136</v>
      </c>
      <c r="AU164" s="172" t="s">
        <v>83</v>
      </c>
      <c r="AV164" s="15" t="s">
        <v>134</v>
      </c>
      <c r="AW164" s="15" t="s">
        <v>30</v>
      </c>
      <c r="AX164" s="15" t="s">
        <v>81</v>
      </c>
      <c r="AY164" s="172" t="s">
        <v>127</v>
      </c>
    </row>
    <row r="165" spans="1:65" s="2" customFormat="1" ht="24.15" customHeight="1">
      <c r="A165" s="32"/>
      <c r="B165" s="140"/>
      <c r="C165" s="141" t="s">
        <v>183</v>
      </c>
      <c r="D165" s="141" t="s">
        <v>130</v>
      </c>
      <c r="E165" s="142" t="s">
        <v>184</v>
      </c>
      <c r="F165" s="143" t="s">
        <v>185</v>
      </c>
      <c r="G165" s="144" t="s">
        <v>143</v>
      </c>
      <c r="H165" s="145">
        <v>42.8</v>
      </c>
      <c r="I165" s="146"/>
      <c r="J165" s="147">
        <f>ROUND(I165*H165,2)</f>
        <v>0</v>
      </c>
      <c r="K165" s="148"/>
      <c r="L165" s="33"/>
      <c r="M165" s="149" t="s">
        <v>1</v>
      </c>
      <c r="N165" s="150" t="s">
        <v>38</v>
      </c>
      <c r="O165" s="58"/>
      <c r="P165" s="151">
        <f>O165*H165</f>
        <v>0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3" t="s">
        <v>134</v>
      </c>
      <c r="AT165" s="153" t="s">
        <v>130</v>
      </c>
      <c r="AU165" s="153" t="s">
        <v>83</v>
      </c>
      <c r="AY165" s="17" t="s">
        <v>127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7" t="s">
        <v>81</v>
      </c>
      <c r="BK165" s="154">
        <f>ROUND(I165*H165,2)</f>
        <v>0</v>
      </c>
      <c r="BL165" s="17" t="s">
        <v>134</v>
      </c>
      <c r="BM165" s="153" t="s">
        <v>186</v>
      </c>
    </row>
    <row r="166" spans="1:65" s="13" customFormat="1" ht="10">
      <c r="B166" s="155"/>
      <c r="D166" s="156" t="s">
        <v>136</v>
      </c>
      <c r="E166" s="157" t="s">
        <v>1</v>
      </c>
      <c r="F166" s="158" t="s">
        <v>187</v>
      </c>
      <c r="H166" s="157" t="s">
        <v>1</v>
      </c>
      <c r="I166" s="159"/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 t="s">
        <v>136</v>
      </c>
      <c r="AU166" s="157" t="s">
        <v>83</v>
      </c>
      <c r="AV166" s="13" t="s">
        <v>81</v>
      </c>
      <c r="AW166" s="13" t="s">
        <v>30</v>
      </c>
      <c r="AX166" s="13" t="s">
        <v>73</v>
      </c>
      <c r="AY166" s="157" t="s">
        <v>127</v>
      </c>
    </row>
    <row r="167" spans="1:65" s="14" customFormat="1" ht="10">
      <c r="B167" s="163"/>
      <c r="D167" s="156" t="s">
        <v>136</v>
      </c>
      <c r="E167" s="164" t="s">
        <v>1</v>
      </c>
      <c r="F167" s="165" t="s">
        <v>188</v>
      </c>
      <c r="H167" s="166">
        <v>11.6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4" t="s">
        <v>136</v>
      </c>
      <c r="AU167" s="164" t="s">
        <v>83</v>
      </c>
      <c r="AV167" s="14" t="s">
        <v>83</v>
      </c>
      <c r="AW167" s="14" t="s">
        <v>30</v>
      </c>
      <c r="AX167" s="14" t="s">
        <v>73</v>
      </c>
      <c r="AY167" s="164" t="s">
        <v>127</v>
      </c>
    </row>
    <row r="168" spans="1:65" s="13" customFormat="1" ht="10">
      <c r="B168" s="155"/>
      <c r="D168" s="156" t="s">
        <v>136</v>
      </c>
      <c r="E168" s="157" t="s">
        <v>1</v>
      </c>
      <c r="F168" s="158" t="s">
        <v>189</v>
      </c>
      <c r="H168" s="157" t="s">
        <v>1</v>
      </c>
      <c r="I168" s="159"/>
      <c r="L168" s="155"/>
      <c r="M168" s="160"/>
      <c r="N168" s="161"/>
      <c r="O168" s="161"/>
      <c r="P168" s="161"/>
      <c r="Q168" s="161"/>
      <c r="R168" s="161"/>
      <c r="S168" s="161"/>
      <c r="T168" s="162"/>
      <c r="AT168" s="157" t="s">
        <v>136</v>
      </c>
      <c r="AU168" s="157" t="s">
        <v>83</v>
      </c>
      <c r="AV168" s="13" t="s">
        <v>81</v>
      </c>
      <c r="AW168" s="13" t="s">
        <v>30</v>
      </c>
      <c r="AX168" s="13" t="s">
        <v>73</v>
      </c>
      <c r="AY168" s="157" t="s">
        <v>127</v>
      </c>
    </row>
    <row r="169" spans="1:65" s="14" customFormat="1" ht="10">
      <c r="B169" s="163"/>
      <c r="D169" s="156" t="s">
        <v>136</v>
      </c>
      <c r="E169" s="164" t="s">
        <v>1</v>
      </c>
      <c r="F169" s="165" t="s">
        <v>190</v>
      </c>
      <c r="H169" s="166">
        <v>31.2</v>
      </c>
      <c r="I169" s="167"/>
      <c r="L169" s="163"/>
      <c r="M169" s="168"/>
      <c r="N169" s="169"/>
      <c r="O169" s="169"/>
      <c r="P169" s="169"/>
      <c r="Q169" s="169"/>
      <c r="R169" s="169"/>
      <c r="S169" s="169"/>
      <c r="T169" s="170"/>
      <c r="AT169" s="164" t="s">
        <v>136</v>
      </c>
      <c r="AU169" s="164" t="s">
        <v>83</v>
      </c>
      <c r="AV169" s="14" t="s">
        <v>83</v>
      </c>
      <c r="AW169" s="14" t="s">
        <v>30</v>
      </c>
      <c r="AX169" s="14" t="s">
        <v>73</v>
      </c>
      <c r="AY169" s="164" t="s">
        <v>127</v>
      </c>
    </row>
    <row r="170" spans="1:65" s="15" customFormat="1" ht="10">
      <c r="B170" s="171"/>
      <c r="D170" s="156" t="s">
        <v>136</v>
      </c>
      <c r="E170" s="172" t="s">
        <v>1</v>
      </c>
      <c r="F170" s="173" t="s">
        <v>140</v>
      </c>
      <c r="H170" s="174">
        <v>42.8</v>
      </c>
      <c r="I170" s="175"/>
      <c r="L170" s="171"/>
      <c r="M170" s="176"/>
      <c r="N170" s="177"/>
      <c r="O170" s="177"/>
      <c r="P170" s="177"/>
      <c r="Q170" s="177"/>
      <c r="R170" s="177"/>
      <c r="S170" s="177"/>
      <c r="T170" s="178"/>
      <c r="AT170" s="172" t="s">
        <v>136</v>
      </c>
      <c r="AU170" s="172" t="s">
        <v>83</v>
      </c>
      <c r="AV170" s="15" t="s">
        <v>134</v>
      </c>
      <c r="AW170" s="15" t="s">
        <v>30</v>
      </c>
      <c r="AX170" s="15" t="s">
        <v>81</v>
      </c>
      <c r="AY170" s="172" t="s">
        <v>127</v>
      </c>
    </row>
    <row r="171" spans="1:65" s="2" customFormat="1" ht="24.15" customHeight="1">
      <c r="A171" s="32"/>
      <c r="B171" s="140"/>
      <c r="C171" s="141" t="s">
        <v>191</v>
      </c>
      <c r="D171" s="141" t="s">
        <v>130</v>
      </c>
      <c r="E171" s="142" t="s">
        <v>192</v>
      </c>
      <c r="F171" s="143" t="s">
        <v>193</v>
      </c>
      <c r="G171" s="144" t="s">
        <v>143</v>
      </c>
      <c r="H171" s="145">
        <v>3.3</v>
      </c>
      <c r="I171" s="146"/>
      <c r="J171" s="147">
        <f>ROUND(I171*H171,2)</f>
        <v>0</v>
      </c>
      <c r="K171" s="148"/>
      <c r="L171" s="33"/>
      <c r="M171" s="149" t="s">
        <v>1</v>
      </c>
      <c r="N171" s="150" t="s">
        <v>38</v>
      </c>
      <c r="O171" s="58"/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3" t="s">
        <v>134</v>
      </c>
      <c r="AT171" s="153" t="s">
        <v>130</v>
      </c>
      <c r="AU171" s="153" t="s">
        <v>83</v>
      </c>
      <c r="AY171" s="17" t="s">
        <v>127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7" t="s">
        <v>81</v>
      </c>
      <c r="BK171" s="154">
        <f>ROUND(I171*H171,2)</f>
        <v>0</v>
      </c>
      <c r="BL171" s="17" t="s">
        <v>134</v>
      </c>
      <c r="BM171" s="153" t="s">
        <v>194</v>
      </c>
    </row>
    <row r="172" spans="1:65" s="2" customFormat="1" ht="24.15" customHeight="1">
      <c r="A172" s="32"/>
      <c r="B172" s="140"/>
      <c r="C172" s="179" t="s">
        <v>195</v>
      </c>
      <c r="D172" s="179" t="s">
        <v>196</v>
      </c>
      <c r="E172" s="180" t="s">
        <v>197</v>
      </c>
      <c r="F172" s="181" t="s">
        <v>198</v>
      </c>
      <c r="G172" s="182" t="s">
        <v>143</v>
      </c>
      <c r="H172" s="183">
        <v>3.4649999999999999</v>
      </c>
      <c r="I172" s="184"/>
      <c r="J172" s="185">
        <f>ROUND(I172*H172,2)</f>
        <v>0</v>
      </c>
      <c r="K172" s="186"/>
      <c r="L172" s="187"/>
      <c r="M172" s="188" t="s">
        <v>1</v>
      </c>
      <c r="N172" s="189" t="s">
        <v>38</v>
      </c>
      <c r="O172" s="58"/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3" t="s">
        <v>168</v>
      </c>
      <c r="AT172" s="153" t="s">
        <v>196</v>
      </c>
      <c r="AU172" s="153" t="s">
        <v>83</v>
      </c>
      <c r="AY172" s="17" t="s">
        <v>127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7" t="s">
        <v>81</v>
      </c>
      <c r="BK172" s="154">
        <f>ROUND(I172*H172,2)</f>
        <v>0</v>
      </c>
      <c r="BL172" s="17" t="s">
        <v>134</v>
      </c>
      <c r="BM172" s="153" t="s">
        <v>199</v>
      </c>
    </row>
    <row r="173" spans="1:65" s="14" customFormat="1" ht="10">
      <c r="B173" s="163"/>
      <c r="D173" s="156" t="s">
        <v>136</v>
      </c>
      <c r="E173" s="164" t="s">
        <v>1</v>
      </c>
      <c r="F173" s="165" t="s">
        <v>200</v>
      </c>
      <c r="H173" s="166">
        <v>3.47</v>
      </c>
      <c r="I173" s="167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4" t="s">
        <v>136</v>
      </c>
      <c r="AU173" s="164" t="s">
        <v>83</v>
      </c>
      <c r="AV173" s="14" t="s">
        <v>83</v>
      </c>
      <c r="AW173" s="14" t="s">
        <v>30</v>
      </c>
      <c r="AX173" s="14" t="s">
        <v>73</v>
      </c>
      <c r="AY173" s="164" t="s">
        <v>127</v>
      </c>
    </row>
    <row r="174" spans="1:65" s="15" customFormat="1" ht="10">
      <c r="B174" s="171"/>
      <c r="D174" s="156" t="s">
        <v>136</v>
      </c>
      <c r="E174" s="172" t="s">
        <v>1</v>
      </c>
      <c r="F174" s="173" t="s">
        <v>140</v>
      </c>
      <c r="H174" s="174">
        <v>3.47</v>
      </c>
      <c r="I174" s="175"/>
      <c r="L174" s="171"/>
      <c r="M174" s="176"/>
      <c r="N174" s="177"/>
      <c r="O174" s="177"/>
      <c r="P174" s="177"/>
      <c r="Q174" s="177"/>
      <c r="R174" s="177"/>
      <c r="S174" s="177"/>
      <c r="T174" s="178"/>
      <c r="AT174" s="172" t="s">
        <v>136</v>
      </c>
      <c r="AU174" s="172" t="s">
        <v>83</v>
      </c>
      <c r="AV174" s="15" t="s">
        <v>134</v>
      </c>
      <c r="AW174" s="15" t="s">
        <v>30</v>
      </c>
      <c r="AX174" s="15" t="s">
        <v>81</v>
      </c>
      <c r="AY174" s="172" t="s">
        <v>127</v>
      </c>
    </row>
    <row r="175" spans="1:65" s="2" customFormat="1" ht="24.15" customHeight="1">
      <c r="A175" s="32"/>
      <c r="B175" s="140"/>
      <c r="C175" s="141" t="s">
        <v>201</v>
      </c>
      <c r="D175" s="141" t="s">
        <v>130</v>
      </c>
      <c r="E175" s="142" t="s">
        <v>202</v>
      </c>
      <c r="F175" s="143" t="s">
        <v>203</v>
      </c>
      <c r="G175" s="144" t="s">
        <v>175</v>
      </c>
      <c r="H175" s="145">
        <v>3</v>
      </c>
      <c r="I175" s="146"/>
      <c r="J175" s="147">
        <f>ROUND(I175*H175,2)</f>
        <v>0</v>
      </c>
      <c r="K175" s="148"/>
      <c r="L175" s="33"/>
      <c r="M175" s="149" t="s">
        <v>1</v>
      </c>
      <c r="N175" s="150" t="s">
        <v>38</v>
      </c>
      <c r="O175" s="58"/>
      <c r="P175" s="151">
        <f>O175*H175</f>
        <v>0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3" t="s">
        <v>134</v>
      </c>
      <c r="AT175" s="153" t="s">
        <v>130</v>
      </c>
      <c r="AU175" s="153" t="s">
        <v>83</v>
      </c>
      <c r="AY175" s="17" t="s">
        <v>127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7" t="s">
        <v>81</v>
      </c>
      <c r="BK175" s="154">
        <f>ROUND(I175*H175,2)</f>
        <v>0</v>
      </c>
      <c r="BL175" s="17" t="s">
        <v>134</v>
      </c>
      <c r="BM175" s="153" t="s">
        <v>204</v>
      </c>
    </row>
    <row r="176" spans="1:65" s="14" customFormat="1" ht="10">
      <c r="B176" s="163"/>
      <c r="D176" s="156" t="s">
        <v>136</v>
      </c>
      <c r="E176" s="164" t="s">
        <v>1</v>
      </c>
      <c r="F176" s="165" t="s">
        <v>205</v>
      </c>
      <c r="H176" s="166">
        <v>3</v>
      </c>
      <c r="I176" s="167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4" t="s">
        <v>136</v>
      </c>
      <c r="AU176" s="164" t="s">
        <v>83</v>
      </c>
      <c r="AV176" s="14" t="s">
        <v>83</v>
      </c>
      <c r="AW176" s="14" t="s">
        <v>30</v>
      </c>
      <c r="AX176" s="14" t="s">
        <v>73</v>
      </c>
      <c r="AY176" s="164" t="s">
        <v>127</v>
      </c>
    </row>
    <row r="177" spans="1:65" s="15" customFormat="1" ht="10">
      <c r="B177" s="171"/>
      <c r="D177" s="156" t="s">
        <v>136</v>
      </c>
      <c r="E177" s="172" t="s">
        <v>1</v>
      </c>
      <c r="F177" s="173" t="s">
        <v>140</v>
      </c>
      <c r="H177" s="174">
        <v>3</v>
      </c>
      <c r="I177" s="175"/>
      <c r="L177" s="171"/>
      <c r="M177" s="176"/>
      <c r="N177" s="177"/>
      <c r="O177" s="177"/>
      <c r="P177" s="177"/>
      <c r="Q177" s="177"/>
      <c r="R177" s="177"/>
      <c r="S177" s="177"/>
      <c r="T177" s="178"/>
      <c r="AT177" s="172" t="s">
        <v>136</v>
      </c>
      <c r="AU177" s="172" t="s">
        <v>83</v>
      </c>
      <c r="AV177" s="15" t="s">
        <v>134</v>
      </c>
      <c r="AW177" s="15" t="s">
        <v>30</v>
      </c>
      <c r="AX177" s="15" t="s">
        <v>81</v>
      </c>
      <c r="AY177" s="172" t="s">
        <v>127</v>
      </c>
    </row>
    <row r="178" spans="1:65" s="2" customFormat="1" ht="37.75" customHeight="1">
      <c r="A178" s="32"/>
      <c r="B178" s="140"/>
      <c r="C178" s="179" t="s">
        <v>206</v>
      </c>
      <c r="D178" s="179" t="s">
        <v>196</v>
      </c>
      <c r="E178" s="180" t="s">
        <v>207</v>
      </c>
      <c r="F178" s="181" t="s">
        <v>208</v>
      </c>
      <c r="G178" s="182" t="s">
        <v>175</v>
      </c>
      <c r="H178" s="183">
        <v>3</v>
      </c>
      <c r="I178" s="184"/>
      <c r="J178" s="185">
        <f>ROUND(I178*H178,2)</f>
        <v>0</v>
      </c>
      <c r="K178" s="186"/>
      <c r="L178" s="187"/>
      <c r="M178" s="188" t="s">
        <v>1</v>
      </c>
      <c r="N178" s="189" t="s">
        <v>38</v>
      </c>
      <c r="O178" s="58"/>
      <c r="P178" s="151">
        <f>O178*H178</f>
        <v>0</v>
      </c>
      <c r="Q178" s="151">
        <v>0</v>
      </c>
      <c r="R178" s="151">
        <f>Q178*H178</f>
        <v>0</v>
      </c>
      <c r="S178" s="151">
        <v>0</v>
      </c>
      <c r="T178" s="15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3" t="s">
        <v>168</v>
      </c>
      <c r="AT178" s="153" t="s">
        <v>196</v>
      </c>
      <c r="AU178" s="153" t="s">
        <v>83</v>
      </c>
      <c r="AY178" s="17" t="s">
        <v>127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7" t="s">
        <v>81</v>
      </c>
      <c r="BK178" s="154">
        <f>ROUND(I178*H178,2)</f>
        <v>0</v>
      </c>
      <c r="BL178" s="17" t="s">
        <v>134</v>
      </c>
      <c r="BM178" s="153" t="s">
        <v>209</v>
      </c>
    </row>
    <row r="179" spans="1:65" s="12" customFormat="1" ht="22.75" customHeight="1">
      <c r="B179" s="127"/>
      <c r="D179" s="128" t="s">
        <v>72</v>
      </c>
      <c r="E179" s="138" t="s">
        <v>172</v>
      </c>
      <c r="F179" s="138" t="s">
        <v>210</v>
      </c>
      <c r="I179" s="130"/>
      <c r="J179" s="139">
        <f>BK179</f>
        <v>0</v>
      </c>
      <c r="L179" s="127"/>
      <c r="M179" s="132"/>
      <c r="N179" s="133"/>
      <c r="O179" s="133"/>
      <c r="P179" s="134">
        <f>SUM(P180:P212)</f>
        <v>0</v>
      </c>
      <c r="Q179" s="133"/>
      <c r="R179" s="134">
        <f>SUM(R180:R212)</f>
        <v>0</v>
      </c>
      <c r="S179" s="133"/>
      <c r="T179" s="135">
        <f>SUM(T180:T212)</f>
        <v>0</v>
      </c>
      <c r="AR179" s="128" t="s">
        <v>81</v>
      </c>
      <c r="AT179" s="136" t="s">
        <v>72</v>
      </c>
      <c r="AU179" s="136" t="s">
        <v>81</v>
      </c>
      <c r="AY179" s="128" t="s">
        <v>127</v>
      </c>
      <c r="BK179" s="137">
        <f>SUM(BK180:BK212)</f>
        <v>0</v>
      </c>
    </row>
    <row r="180" spans="1:65" s="2" customFormat="1" ht="16.5" customHeight="1">
      <c r="A180" s="32"/>
      <c r="B180" s="140"/>
      <c r="C180" s="141" t="s">
        <v>211</v>
      </c>
      <c r="D180" s="141" t="s">
        <v>130</v>
      </c>
      <c r="E180" s="142" t="s">
        <v>212</v>
      </c>
      <c r="F180" s="143" t="s">
        <v>213</v>
      </c>
      <c r="G180" s="144" t="s">
        <v>133</v>
      </c>
      <c r="H180" s="145">
        <v>105</v>
      </c>
      <c r="I180" s="146"/>
      <c r="J180" s="147">
        <f>ROUND(I180*H180,2)</f>
        <v>0</v>
      </c>
      <c r="K180" s="148"/>
      <c r="L180" s="33"/>
      <c r="M180" s="149" t="s">
        <v>1</v>
      </c>
      <c r="N180" s="150" t="s">
        <v>38</v>
      </c>
      <c r="O180" s="58"/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3" t="s">
        <v>134</v>
      </c>
      <c r="AT180" s="153" t="s">
        <v>130</v>
      </c>
      <c r="AU180" s="153" t="s">
        <v>83</v>
      </c>
      <c r="AY180" s="17" t="s">
        <v>127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7" t="s">
        <v>81</v>
      </c>
      <c r="BK180" s="154">
        <f>ROUND(I180*H180,2)</f>
        <v>0</v>
      </c>
      <c r="BL180" s="17" t="s">
        <v>134</v>
      </c>
      <c r="BM180" s="153" t="s">
        <v>214</v>
      </c>
    </row>
    <row r="181" spans="1:65" s="14" customFormat="1" ht="10">
      <c r="B181" s="163"/>
      <c r="D181" s="156" t="s">
        <v>136</v>
      </c>
      <c r="E181" s="164" t="s">
        <v>1</v>
      </c>
      <c r="F181" s="165" t="s">
        <v>215</v>
      </c>
      <c r="H181" s="166">
        <v>105</v>
      </c>
      <c r="I181" s="167"/>
      <c r="L181" s="163"/>
      <c r="M181" s="168"/>
      <c r="N181" s="169"/>
      <c r="O181" s="169"/>
      <c r="P181" s="169"/>
      <c r="Q181" s="169"/>
      <c r="R181" s="169"/>
      <c r="S181" s="169"/>
      <c r="T181" s="170"/>
      <c r="AT181" s="164" t="s">
        <v>136</v>
      </c>
      <c r="AU181" s="164" t="s">
        <v>83</v>
      </c>
      <c r="AV181" s="14" t="s">
        <v>83</v>
      </c>
      <c r="AW181" s="14" t="s">
        <v>30</v>
      </c>
      <c r="AX181" s="14" t="s">
        <v>73</v>
      </c>
      <c r="AY181" s="164" t="s">
        <v>127</v>
      </c>
    </row>
    <row r="182" spans="1:65" s="15" customFormat="1" ht="10">
      <c r="B182" s="171"/>
      <c r="D182" s="156" t="s">
        <v>136</v>
      </c>
      <c r="E182" s="172" t="s">
        <v>1</v>
      </c>
      <c r="F182" s="173" t="s">
        <v>140</v>
      </c>
      <c r="H182" s="174">
        <v>105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136</v>
      </c>
      <c r="AU182" s="172" t="s">
        <v>83</v>
      </c>
      <c r="AV182" s="15" t="s">
        <v>134</v>
      </c>
      <c r="AW182" s="15" t="s">
        <v>30</v>
      </c>
      <c r="AX182" s="15" t="s">
        <v>81</v>
      </c>
      <c r="AY182" s="172" t="s">
        <v>127</v>
      </c>
    </row>
    <row r="183" spans="1:65" s="2" customFormat="1" ht="21.75" customHeight="1">
      <c r="A183" s="32"/>
      <c r="B183" s="140"/>
      <c r="C183" s="141" t="s">
        <v>216</v>
      </c>
      <c r="D183" s="141" t="s">
        <v>130</v>
      </c>
      <c r="E183" s="142" t="s">
        <v>217</v>
      </c>
      <c r="F183" s="143" t="s">
        <v>218</v>
      </c>
      <c r="G183" s="144" t="s">
        <v>133</v>
      </c>
      <c r="H183" s="145">
        <v>6300</v>
      </c>
      <c r="I183" s="146"/>
      <c r="J183" s="147">
        <f>ROUND(I183*H183,2)</f>
        <v>0</v>
      </c>
      <c r="K183" s="148"/>
      <c r="L183" s="33"/>
      <c r="M183" s="149" t="s">
        <v>1</v>
      </c>
      <c r="N183" s="150" t="s">
        <v>38</v>
      </c>
      <c r="O183" s="58"/>
      <c r="P183" s="151">
        <f>O183*H183</f>
        <v>0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3" t="s">
        <v>134</v>
      </c>
      <c r="AT183" s="153" t="s">
        <v>130</v>
      </c>
      <c r="AU183" s="153" t="s">
        <v>83</v>
      </c>
      <c r="AY183" s="17" t="s">
        <v>127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7" t="s">
        <v>81</v>
      </c>
      <c r="BK183" s="154">
        <f>ROUND(I183*H183,2)</f>
        <v>0</v>
      </c>
      <c r="BL183" s="17" t="s">
        <v>134</v>
      </c>
      <c r="BM183" s="153" t="s">
        <v>219</v>
      </c>
    </row>
    <row r="184" spans="1:65" s="14" customFormat="1" ht="10">
      <c r="B184" s="163"/>
      <c r="D184" s="156" t="s">
        <v>136</v>
      </c>
      <c r="E184" s="164" t="s">
        <v>1</v>
      </c>
      <c r="F184" s="165" t="s">
        <v>220</v>
      </c>
      <c r="H184" s="166">
        <v>6300</v>
      </c>
      <c r="I184" s="167"/>
      <c r="L184" s="163"/>
      <c r="M184" s="168"/>
      <c r="N184" s="169"/>
      <c r="O184" s="169"/>
      <c r="P184" s="169"/>
      <c r="Q184" s="169"/>
      <c r="R184" s="169"/>
      <c r="S184" s="169"/>
      <c r="T184" s="170"/>
      <c r="AT184" s="164" t="s">
        <v>136</v>
      </c>
      <c r="AU184" s="164" t="s">
        <v>83</v>
      </c>
      <c r="AV184" s="14" t="s">
        <v>83</v>
      </c>
      <c r="AW184" s="14" t="s">
        <v>30</v>
      </c>
      <c r="AX184" s="14" t="s">
        <v>73</v>
      </c>
      <c r="AY184" s="164" t="s">
        <v>127</v>
      </c>
    </row>
    <row r="185" spans="1:65" s="15" customFormat="1" ht="10">
      <c r="B185" s="171"/>
      <c r="D185" s="156" t="s">
        <v>136</v>
      </c>
      <c r="E185" s="172" t="s">
        <v>1</v>
      </c>
      <c r="F185" s="173" t="s">
        <v>140</v>
      </c>
      <c r="H185" s="174">
        <v>6300</v>
      </c>
      <c r="I185" s="175"/>
      <c r="L185" s="171"/>
      <c r="M185" s="176"/>
      <c r="N185" s="177"/>
      <c r="O185" s="177"/>
      <c r="P185" s="177"/>
      <c r="Q185" s="177"/>
      <c r="R185" s="177"/>
      <c r="S185" s="177"/>
      <c r="T185" s="178"/>
      <c r="AT185" s="172" t="s">
        <v>136</v>
      </c>
      <c r="AU185" s="172" t="s">
        <v>83</v>
      </c>
      <c r="AV185" s="15" t="s">
        <v>134</v>
      </c>
      <c r="AW185" s="15" t="s">
        <v>30</v>
      </c>
      <c r="AX185" s="15" t="s">
        <v>81</v>
      </c>
      <c r="AY185" s="172" t="s">
        <v>127</v>
      </c>
    </row>
    <row r="186" spans="1:65" s="2" customFormat="1" ht="21.75" customHeight="1">
      <c r="A186" s="32"/>
      <c r="B186" s="140"/>
      <c r="C186" s="141" t="s">
        <v>221</v>
      </c>
      <c r="D186" s="141" t="s">
        <v>130</v>
      </c>
      <c r="E186" s="142" t="s">
        <v>222</v>
      </c>
      <c r="F186" s="143" t="s">
        <v>223</v>
      </c>
      <c r="G186" s="144" t="s">
        <v>133</v>
      </c>
      <c r="H186" s="145">
        <v>105</v>
      </c>
      <c r="I186" s="146"/>
      <c r="J186" s="147">
        <f>ROUND(I186*H186,2)</f>
        <v>0</v>
      </c>
      <c r="K186" s="148"/>
      <c r="L186" s="33"/>
      <c r="M186" s="149" t="s">
        <v>1</v>
      </c>
      <c r="N186" s="150" t="s">
        <v>38</v>
      </c>
      <c r="O186" s="58"/>
      <c r="P186" s="151">
        <f>O186*H186</f>
        <v>0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3" t="s">
        <v>134</v>
      </c>
      <c r="AT186" s="153" t="s">
        <v>130</v>
      </c>
      <c r="AU186" s="153" t="s">
        <v>83</v>
      </c>
      <c r="AY186" s="17" t="s">
        <v>127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7" t="s">
        <v>81</v>
      </c>
      <c r="BK186" s="154">
        <f>ROUND(I186*H186,2)</f>
        <v>0</v>
      </c>
      <c r="BL186" s="17" t="s">
        <v>134</v>
      </c>
      <c r="BM186" s="153" t="s">
        <v>224</v>
      </c>
    </row>
    <row r="187" spans="1:65" s="14" customFormat="1" ht="10">
      <c r="B187" s="163"/>
      <c r="D187" s="156" t="s">
        <v>136</v>
      </c>
      <c r="E187" s="164" t="s">
        <v>1</v>
      </c>
      <c r="F187" s="165" t="s">
        <v>215</v>
      </c>
      <c r="H187" s="166">
        <v>105</v>
      </c>
      <c r="I187" s="167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4" t="s">
        <v>136</v>
      </c>
      <c r="AU187" s="164" t="s">
        <v>83</v>
      </c>
      <c r="AV187" s="14" t="s">
        <v>83</v>
      </c>
      <c r="AW187" s="14" t="s">
        <v>30</v>
      </c>
      <c r="AX187" s="14" t="s">
        <v>73</v>
      </c>
      <c r="AY187" s="164" t="s">
        <v>127</v>
      </c>
    </row>
    <row r="188" spans="1:65" s="15" customFormat="1" ht="10">
      <c r="B188" s="171"/>
      <c r="D188" s="156" t="s">
        <v>136</v>
      </c>
      <c r="E188" s="172" t="s">
        <v>1</v>
      </c>
      <c r="F188" s="173" t="s">
        <v>140</v>
      </c>
      <c r="H188" s="174">
        <v>105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136</v>
      </c>
      <c r="AU188" s="172" t="s">
        <v>83</v>
      </c>
      <c r="AV188" s="15" t="s">
        <v>134</v>
      </c>
      <c r="AW188" s="15" t="s">
        <v>30</v>
      </c>
      <c r="AX188" s="15" t="s">
        <v>81</v>
      </c>
      <c r="AY188" s="172" t="s">
        <v>127</v>
      </c>
    </row>
    <row r="189" spans="1:65" s="2" customFormat="1" ht="33" customHeight="1">
      <c r="A189" s="32"/>
      <c r="B189" s="140"/>
      <c r="C189" s="141" t="s">
        <v>225</v>
      </c>
      <c r="D189" s="141" t="s">
        <v>130</v>
      </c>
      <c r="E189" s="142" t="s">
        <v>226</v>
      </c>
      <c r="F189" s="143" t="s">
        <v>227</v>
      </c>
      <c r="G189" s="144" t="s">
        <v>133</v>
      </c>
      <c r="H189" s="145">
        <v>128.994</v>
      </c>
      <c r="I189" s="146"/>
      <c r="J189" s="147">
        <f>ROUND(I189*H189,2)</f>
        <v>0</v>
      </c>
      <c r="K189" s="148"/>
      <c r="L189" s="33"/>
      <c r="M189" s="149" t="s">
        <v>1</v>
      </c>
      <c r="N189" s="150" t="s">
        <v>38</v>
      </c>
      <c r="O189" s="58"/>
      <c r="P189" s="151">
        <f>O189*H189</f>
        <v>0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3" t="s">
        <v>134</v>
      </c>
      <c r="AT189" s="153" t="s">
        <v>130</v>
      </c>
      <c r="AU189" s="153" t="s">
        <v>83</v>
      </c>
      <c r="AY189" s="17" t="s">
        <v>127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7" t="s">
        <v>81</v>
      </c>
      <c r="BK189" s="154">
        <f>ROUND(I189*H189,2)</f>
        <v>0</v>
      </c>
      <c r="BL189" s="17" t="s">
        <v>134</v>
      </c>
      <c r="BM189" s="153" t="s">
        <v>228</v>
      </c>
    </row>
    <row r="190" spans="1:65" s="2" customFormat="1" ht="24.15" customHeight="1">
      <c r="A190" s="32"/>
      <c r="B190" s="140"/>
      <c r="C190" s="141" t="s">
        <v>229</v>
      </c>
      <c r="D190" s="141" t="s">
        <v>130</v>
      </c>
      <c r="E190" s="142" t="s">
        <v>230</v>
      </c>
      <c r="F190" s="143" t="s">
        <v>231</v>
      </c>
      <c r="G190" s="144" t="s">
        <v>143</v>
      </c>
      <c r="H190" s="145">
        <v>25</v>
      </c>
      <c r="I190" s="146"/>
      <c r="J190" s="147">
        <f>ROUND(I190*H190,2)</f>
        <v>0</v>
      </c>
      <c r="K190" s="148"/>
      <c r="L190" s="33"/>
      <c r="M190" s="149" t="s">
        <v>1</v>
      </c>
      <c r="N190" s="150" t="s">
        <v>38</v>
      </c>
      <c r="O190" s="58"/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3" t="s">
        <v>134</v>
      </c>
      <c r="AT190" s="153" t="s">
        <v>130</v>
      </c>
      <c r="AU190" s="153" t="s">
        <v>83</v>
      </c>
      <c r="AY190" s="17" t="s">
        <v>127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7" t="s">
        <v>81</v>
      </c>
      <c r="BK190" s="154">
        <f>ROUND(I190*H190,2)</f>
        <v>0</v>
      </c>
      <c r="BL190" s="17" t="s">
        <v>134</v>
      </c>
      <c r="BM190" s="153" t="s">
        <v>232</v>
      </c>
    </row>
    <row r="191" spans="1:65" s="14" customFormat="1" ht="10">
      <c r="B191" s="163"/>
      <c r="D191" s="156" t="s">
        <v>136</v>
      </c>
      <c r="E191" s="164" t="s">
        <v>1</v>
      </c>
      <c r="F191" s="165" t="s">
        <v>206</v>
      </c>
      <c r="H191" s="166">
        <v>15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4" t="s">
        <v>136</v>
      </c>
      <c r="AU191" s="164" t="s">
        <v>83</v>
      </c>
      <c r="AV191" s="14" t="s">
        <v>83</v>
      </c>
      <c r="AW191" s="14" t="s">
        <v>30</v>
      </c>
      <c r="AX191" s="14" t="s">
        <v>73</v>
      </c>
      <c r="AY191" s="164" t="s">
        <v>127</v>
      </c>
    </row>
    <row r="192" spans="1:65" s="14" customFormat="1" ht="10">
      <c r="B192" s="163"/>
      <c r="D192" s="156" t="s">
        <v>136</v>
      </c>
      <c r="E192" s="164" t="s">
        <v>1</v>
      </c>
      <c r="F192" s="165" t="s">
        <v>177</v>
      </c>
      <c r="H192" s="166">
        <v>10</v>
      </c>
      <c r="I192" s="167"/>
      <c r="L192" s="163"/>
      <c r="M192" s="168"/>
      <c r="N192" s="169"/>
      <c r="O192" s="169"/>
      <c r="P192" s="169"/>
      <c r="Q192" s="169"/>
      <c r="R192" s="169"/>
      <c r="S192" s="169"/>
      <c r="T192" s="170"/>
      <c r="AT192" s="164" t="s">
        <v>136</v>
      </c>
      <c r="AU192" s="164" t="s">
        <v>83</v>
      </c>
      <c r="AV192" s="14" t="s">
        <v>83</v>
      </c>
      <c r="AW192" s="14" t="s">
        <v>30</v>
      </c>
      <c r="AX192" s="14" t="s">
        <v>73</v>
      </c>
      <c r="AY192" s="164" t="s">
        <v>127</v>
      </c>
    </row>
    <row r="193" spans="1:65" s="15" customFormat="1" ht="10">
      <c r="B193" s="171"/>
      <c r="D193" s="156" t="s">
        <v>136</v>
      </c>
      <c r="E193" s="172" t="s">
        <v>1</v>
      </c>
      <c r="F193" s="173" t="s">
        <v>140</v>
      </c>
      <c r="H193" s="174">
        <v>25</v>
      </c>
      <c r="I193" s="175"/>
      <c r="L193" s="171"/>
      <c r="M193" s="176"/>
      <c r="N193" s="177"/>
      <c r="O193" s="177"/>
      <c r="P193" s="177"/>
      <c r="Q193" s="177"/>
      <c r="R193" s="177"/>
      <c r="S193" s="177"/>
      <c r="T193" s="178"/>
      <c r="AT193" s="172" t="s">
        <v>136</v>
      </c>
      <c r="AU193" s="172" t="s">
        <v>83</v>
      </c>
      <c r="AV193" s="15" t="s">
        <v>134</v>
      </c>
      <c r="AW193" s="15" t="s">
        <v>30</v>
      </c>
      <c r="AX193" s="15" t="s">
        <v>81</v>
      </c>
      <c r="AY193" s="172" t="s">
        <v>127</v>
      </c>
    </row>
    <row r="194" spans="1:65" s="2" customFormat="1" ht="33" customHeight="1">
      <c r="A194" s="32"/>
      <c r="B194" s="140"/>
      <c r="C194" s="141" t="s">
        <v>7</v>
      </c>
      <c r="D194" s="141" t="s">
        <v>130</v>
      </c>
      <c r="E194" s="142" t="s">
        <v>233</v>
      </c>
      <c r="F194" s="143" t="s">
        <v>234</v>
      </c>
      <c r="G194" s="144" t="s">
        <v>143</v>
      </c>
      <c r="H194" s="145">
        <v>1500</v>
      </c>
      <c r="I194" s="146"/>
      <c r="J194" s="147">
        <f>ROUND(I194*H194,2)</f>
        <v>0</v>
      </c>
      <c r="K194" s="148"/>
      <c r="L194" s="33"/>
      <c r="M194" s="149" t="s">
        <v>1</v>
      </c>
      <c r="N194" s="150" t="s">
        <v>38</v>
      </c>
      <c r="O194" s="58"/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3" t="s">
        <v>134</v>
      </c>
      <c r="AT194" s="153" t="s">
        <v>130</v>
      </c>
      <c r="AU194" s="153" t="s">
        <v>83</v>
      </c>
      <c r="AY194" s="17" t="s">
        <v>127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7" t="s">
        <v>81</v>
      </c>
      <c r="BK194" s="154">
        <f>ROUND(I194*H194,2)</f>
        <v>0</v>
      </c>
      <c r="BL194" s="17" t="s">
        <v>134</v>
      </c>
      <c r="BM194" s="153" t="s">
        <v>235</v>
      </c>
    </row>
    <row r="195" spans="1:65" s="14" customFormat="1" ht="10">
      <c r="B195" s="163"/>
      <c r="D195" s="156" t="s">
        <v>136</v>
      </c>
      <c r="E195" s="164" t="s">
        <v>1</v>
      </c>
      <c r="F195" s="165" t="s">
        <v>236</v>
      </c>
      <c r="H195" s="166">
        <v>1500</v>
      </c>
      <c r="I195" s="167"/>
      <c r="L195" s="163"/>
      <c r="M195" s="168"/>
      <c r="N195" s="169"/>
      <c r="O195" s="169"/>
      <c r="P195" s="169"/>
      <c r="Q195" s="169"/>
      <c r="R195" s="169"/>
      <c r="S195" s="169"/>
      <c r="T195" s="170"/>
      <c r="AT195" s="164" t="s">
        <v>136</v>
      </c>
      <c r="AU195" s="164" t="s">
        <v>83</v>
      </c>
      <c r="AV195" s="14" t="s">
        <v>83</v>
      </c>
      <c r="AW195" s="14" t="s">
        <v>30</v>
      </c>
      <c r="AX195" s="14" t="s">
        <v>73</v>
      </c>
      <c r="AY195" s="164" t="s">
        <v>127</v>
      </c>
    </row>
    <row r="196" spans="1:65" s="15" customFormat="1" ht="10">
      <c r="B196" s="171"/>
      <c r="D196" s="156" t="s">
        <v>136</v>
      </c>
      <c r="E196" s="172" t="s">
        <v>1</v>
      </c>
      <c r="F196" s="173" t="s">
        <v>140</v>
      </c>
      <c r="H196" s="174">
        <v>1500</v>
      </c>
      <c r="I196" s="175"/>
      <c r="L196" s="171"/>
      <c r="M196" s="176"/>
      <c r="N196" s="177"/>
      <c r="O196" s="177"/>
      <c r="P196" s="177"/>
      <c r="Q196" s="177"/>
      <c r="R196" s="177"/>
      <c r="S196" s="177"/>
      <c r="T196" s="178"/>
      <c r="AT196" s="172" t="s">
        <v>136</v>
      </c>
      <c r="AU196" s="172" t="s">
        <v>83</v>
      </c>
      <c r="AV196" s="15" t="s">
        <v>134</v>
      </c>
      <c r="AW196" s="15" t="s">
        <v>30</v>
      </c>
      <c r="AX196" s="15" t="s">
        <v>81</v>
      </c>
      <c r="AY196" s="172" t="s">
        <v>127</v>
      </c>
    </row>
    <row r="197" spans="1:65" s="2" customFormat="1" ht="24.15" customHeight="1">
      <c r="A197" s="32"/>
      <c r="B197" s="140"/>
      <c r="C197" s="141" t="s">
        <v>237</v>
      </c>
      <c r="D197" s="141" t="s">
        <v>130</v>
      </c>
      <c r="E197" s="142" t="s">
        <v>238</v>
      </c>
      <c r="F197" s="143" t="s">
        <v>239</v>
      </c>
      <c r="G197" s="144" t="s">
        <v>143</v>
      </c>
      <c r="H197" s="145">
        <v>25</v>
      </c>
      <c r="I197" s="146"/>
      <c r="J197" s="147">
        <f>ROUND(I197*H197,2)</f>
        <v>0</v>
      </c>
      <c r="K197" s="148"/>
      <c r="L197" s="33"/>
      <c r="M197" s="149" t="s">
        <v>1</v>
      </c>
      <c r="N197" s="150" t="s">
        <v>38</v>
      </c>
      <c r="O197" s="58"/>
      <c r="P197" s="151">
        <f>O197*H197</f>
        <v>0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3" t="s">
        <v>134</v>
      </c>
      <c r="AT197" s="153" t="s">
        <v>130</v>
      </c>
      <c r="AU197" s="153" t="s">
        <v>83</v>
      </c>
      <c r="AY197" s="17" t="s">
        <v>127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7" t="s">
        <v>81</v>
      </c>
      <c r="BK197" s="154">
        <f>ROUND(I197*H197,2)</f>
        <v>0</v>
      </c>
      <c r="BL197" s="17" t="s">
        <v>134</v>
      </c>
      <c r="BM197" s="153" t="s">
        <v>240</v>
      </c>
    </row>
    <row r="198" spans="1:65" s="14" customFormat="1" ht="10">
      <c r="B198" s="163"/>
      <c r="D198" s="156" t="s">
        <v>136</v>
      </c>
      <c r="E198" s="164" t="s">
        <v>1</v>
      </c>
      <c r="F198" s="165" t="s">
        <v>206</v>
      </c>
      <c r="H198" s="166">
        <v>15</v>
      </c>
      <c r="I198" s="167"/>
      <c r="L198" s="163"/>
      <c r="M198" s="168"/>
      <c r="N198" s="169"/>
      <c r="O198" s="169"/>
      <c r="P198" s="169"/>
      <c r="Q198" s="169"/>
      <c r="R198" s="169"/>
      <c r="S198" s="169"/>
      <c r="T198" s="170"/>
      <c r="AT198" s="164" t="s">
        <v>136</v>
      </c>
      <c r="AU198" s="164" t="s">
        <v>83</v>
      </c>
      <c r="AV198" s="14" t="s">
        <v>83</v>
      </c>
      <c r="AW198" s="14" t="s">
        <v>30</v>
      </c>
      <c r="AX198" s="14" t="s">
        <v>73</v>
      </c>
      <c r="AY198" s="164" t="s">
        <v>127</v>
      </c>
    </row>
    <row r="199" spans="1:65" s="14" customFormat="1" ht="10">
      <c r="B199" s="163"/>
      <c r="D199" s="156" t="s">
        <v>136</v>
      </c>
      <c r="E199" s="164" t="s">
        <v>1</v>
      </c>
      <c r="F199" s="165" t="s">
        <v>177</v>
      </c>
      <c r="H199" s="166">
        <v>10</v>
      </c>
      <c r="I199" s="167"/>
      <c r="L199" s="163"/>
      <c r="M199" s="168"/>
      <c r="N199" s="169"/>
      <c r="O199" s="169"/>
      <c r="P199" s="169"/>
      <c r="Q199" s="169"/>
      <c r="R199" s="169"/>
      <c r="S199" s="169"/>
      <c r="T199" s="170"/>
      <c r="AT199" s="164" t="s">
        <v>136</v>
      </c>
      <c r="AU199" s="164" t="s">
        <v>83</v>
      </c>
      <c r="AV199" s="14" t="s">
        <v>83</v>
      </c>
      <c r="AW199" s="14" t="s">
        <v>30</v>
      </c>
      <c r="AX199" s="14" t="s">
        <v>73</v>
      </c>
      <c r="AY199" s="164" t="s">
        <v>127</v>
      </c>
    </row>
    <row r="200" spans="1:65" s="15" customFormat="1" ht="10">
      <c r="B200" s="171"/>
      <c r="D200" s="156" t="s">
        <v>136</v>
      </c>
      <c r="E200" s="172" t="s">
        <v>1</v>
      </c>
      <c r="F200" s="173" t="s">
        <v>140</v>
      </c>
      <c r="H200" s="174">
        <v>25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136</v>
      </c>
      <c r="AU200" s="172" t="s">
        <v>83</v>
      </c>
      <c r="AV200" s="15" t="s">
        <v>134</v>
      </c>
      <c r="AW200" s="15" t="s">
        <v>30</v>
      </c>
      <c r="AX200" s="15" t="s">
        <v>81</v>
      </c>
      <c r="AY200" s="172" t="s">
        <v>127</v>
      </c>
    </row>
    <row r="201" spans="1:65" s="2" customFormat="1" ht="24.15" customHeight="1">
      <c r="A201" s="32"/>
      <c r="B201" s="140"/>
      <c r="C201" s="141" t="s">
        <v>241</v>
      </c>
      <c r="D201" s="141" t="s">
        <v>130</v>
      </c>
      <c r="E201" s="142" t="s">
        <v>242</v>
      </c>
      <c r="F201" s="143" t="s">
        <v>243</v>
      </c>
      <c r="G201" s="144" t="s">
        <v>133</v>
      </c>
      <c r="H201" s="145">
        <v>128.994</v>
      </c>
      <c r="I201" s="146"/>
      <c r="J201" s="147">
        <f>ROUND(I201*H201,2)</f>
        <v>0</v>
      </c>
      <c r="K201" s="148"/>
      <c r="L201" s="33"/>
      <c r="M201" s="149" t="s">
        <v>1</v>
      </c>
      <c r="N201" s="150" t="s">
        <v>38</v>
      </c>
      <c r="O201" s="58"/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3" t="s">
        <v>134</v>
      </c>
      <c r="AT201" s="153" t="s">
        <v>130</v>
      </c>
      <c r="AU201" s="153" t="s">
        <v>83</v>
      </c>
      <c r="AY201" s="17" t="s">
        <v>127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7" t="s">
        <v>81</v>
      </c>
      <c r="BK201" s="154">
        <f>ROUND(I201*H201,2)</f>
        <v>0</v>
      </c>
      <c r="BL201" s="17" t="s">
        <v>134</v>
      </c>
      <c r="BM201" s="153" t="s">
        <v>244</v>
      </c>
    </row>
    <row r="202" spans="1:65" s="2" customFormat="1" ht="16.5" customHeight="1">
      <c r="A202" s="32"/>
      <c r="B202" s="140"/>
      <c r="C202" s="141" t="s">
        <v>245</v>
      </c>
      <c r="D202" s="141" t="s">
        <v>130</v>
      </c>
      <c r="E202" s="142" t="s">
        <v>246</v>
      </c>
      <c r="F202" s="143" t="s">
        <v>247</v>
      </c>
      <c r="G202" s="144" t="s">
        <v>248</v>
      </c>
      <c r="H202" s="145">
        <v>1</v>
      </c>
      <c r="I202" s="146"/>
      <c r="J202" s="147">
        <f>ROUND(I202*H202,2)</f>
        <v>0</v>
      </c>
      <c r="K202" s="148"/>
      <c r="L202" s="33"/>
      <c r="M202" s="149" t="s">
        <v>1</v>
      </c>
      <c r="N202" s="150" t="s">
        <v>38</v>
      </c>
      <c r="O202" s="58"/>
      <c r="P202" s="151">
        <f>O202*H202</f>
        <v>0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3" t="s">
        <v>134</v>
      </c>
      <c r="AT202" s="153" t="s">
        <v>130</v>
      </c>
      <c r="AU202" s="153" t="s">
        <v>83</v>
      </c>
      <c r="AY202" s="17" t="s">
        <v>127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7" t="s">
        <v>81</v>
      </c>
      <c r="BK202" s="154">
        <f>ROUND(I202*H202,2)</f>
        <v>0</v>
      </c>
      <c r="BL202" s="17" t="s">
        <v>134</v>
      </c>
      <c r="BM202" s="153" t="s">
        <v>249</v>
      </c>
    </row>
    <row r="203" spans="1:65" s="2" customFormat="1" ht="24.15" customHeight="1">
      <c r="A203" s="32"/>
      <c r="B203" s="140"/>
      <c r="C203" s="141" t="s">
        <v>250</v>
      </c>
      <c r="D203" s="141" t="s">
        <v>130</v>
      </c>
      <c r="E203" s="142" t="s">
        <v>251</v>
      </c>
      <c r="F203" s="143" t="s">
        <v>252</v>
      </c>
      <c r="G203" s="144" t="s">
        <v>253</v>
      </c>
      <c r="H203" s="145">
        <v>1.95</v>
      </c>
      <c r="I203" s="146"/>
      <c r="J203" s="147">
        <f>ROUND(I203*H203,2)</f>
        <v>0</v>
      </c>
      <c r="K203" s="148"/>
      <c r="L203" s="33"/>
      <c r="M203" s="149" t="s">
        <v>1</v>
      </c>
      <c r="N203" s="150" t="s">
        <v>38</v>
      </c>
      <c r="O203" s="58"/>
      <c r="P203" s="151">
        <f>O203*H203</f>
        <v>0</v>
      </c>
      <c r="Q203" s="151">
        <v>0</v>
      </c>
      <c r="R203" s="151">
        <f>Q203*H203</f>
        <v>0</v>
      </c>
      <c r="S203" s="151">
        <v>0</v>
      </c>
      <c r="T203" s="15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3" t="s">
        <v>134</v>
      </c>
      <c r="AT203" s="153" t="s">
        <v>130</v>
      </c>
      <c r="AU203" s="153" t="s">
        <v>83</v>
      </c>
      <c r="AY203" s="17" t="s">
        <v>127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7" t="s">
        <v>81</v>
      </c>
      <c r="BK203" s="154">
        <f>ROUND(I203*H203,2)</f>
        <v>0</v>
      </c>
      <c r="BL203" s="17" t="s">
        <v>134</v>
      </c>
      <c r="BM203" s="153" t="s">
        <v>254</v>
      </c>
    </row>
    <row r="204" spans="1:65" s="14" customFormat="1" ht="10">
      <c r="B204" s="163"/>
      <c r="D204" s="156" t="s">
        <v>136</v>
      </c>
      <c r="E204" s="164" t="s">
        <v>1</v>
      </c>
      <c r="F204" s="165" t="s">
        <v>255</v>
      </c>
      <c r="H204" s="166">
        <v>1.95</v>
      </c>
      <c r="I204" s="167"/>
      <c r="L204" s="163"/>
      <c r="M204" s="168"/>
      <c r="N204" s="169"/>
      <c r="O204" s="169"/>
      <c r="P204" s="169"/>
      <c r="Q204" s="169"/>
      <c r="R204" s="169"/>
      <c r="S204" s="169"/>
      <c r="T204" s="170"/>
      <c r="AT204" s="164" t="s">
        <v>136</v>
      </c>
      <c r="AU204" s="164" t="s">
        <v>83</v>
      </c>
      <c r="AV204" s="14" t="s">
        <v>83</v>
      </c>
      <c r="AW204" s="14" t="s">
        <v>30</v>
      </c>
      <c r="AX204" s="14" t="s">
        <v>73</v>
      </c>
      <c r="AY204" s="164" t="s">
        <v>127</v>
      </c>
    </row>
    <row r="205" spans="1:65" s="15" customFormat="1" ht="10">
      <c r="B205" s="171"/>
      <c r="D205" s="156" t="s">
        <v>136</v>
      </c>
      <c r="E205" s="172" t="s">
        <v>1</v>
      </c>
      <c r="F205" s="173" t="s">
        <v>140</v>
      </c>
      <c r="H205" s="174">
        <v>1.95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136</v>
      </c>
      <c r="AU205" s="172" t="s">
        <v>83</v>
      </c>
      <c r="AV205" s="15" t="s">
        <v>134</v>
      </c>
      <c r="AW205" s="15" t="s">
        <v>30</v>
      </c>
      <c r="AX205" s="15" t="s">
        <v>81</v>
      </c>
      <c r="AY205" s="172" t="s">
        <v>127</v>
      </c>
    </row>
    <row r="206" spans="1:65" s="2" customFormat="1" ht="21.75" customHeight="1">
      <c r="A206" s="32"/>
      <c r="B206" s="140"/>
      <c r="C206" s="141" t="s">
        <v>256</v>
      </c>
      <c r="D206" s="141" t="s">
        <v>130</v>
      </c>
      <c r="E206" s="142" t="s">
        <v>257</v>
      </c>
      <c r="F206" s="143" t="s">
        <v>258</v>
      </c>
      <c r="G206" s="144" t="s">
        <v>133</v>
      </c>
      <c r="H206" s="145">
        <v>5.4</v>
      </c>
      <c r="I206" s="146"/>
      <c r="J206" s="147">
        <f>ROUND(I206*H206,2)</f>
        <v>0</v>
      </c>
      <c r="K206" s="148"/>
      <c r="L206" s="33"/>
      <c r="M206" s="149" t="s">
        <v>1</v>
      </c>
      <c r="N206" s="150" t="s">
        <v>38</v>
      </c>
      <c r="O206" s="58"/>
      <c r="P206" s="151">
        <f>O206*H206</f>
        <v>0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3" t="s">
        <v>134</v>
      </c>
      <c r="AT206" s="153" t="s">
        <v>130</v>
      </c>
      <c r="AU206" s="153" t="s">
        <v>83</v>
      </c>
      <c r="AY206" s="17" t="s">
        <v>127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7" t="s">
        <v>81</v>
      </c>
      <c r="BK206" s="154">
        <f>ROUND(I206*H206,2)</f>
        <v>0</v>
      </c>
      <c r="BL206" s="17" t="s">
        <v>134</v>
      </c>
      <c r="BM206" s="153" t="s">
        <v>259</v>
      </c>
    </row>
    <row r="207" spans="1:65" s="14" customFormat="1" ht="10">
      <c r="B207" s="163"/>
      <c r="D207" s="156" t="s">
        <v>136</v>
      </c>
      <c r="E207" s="164" t="s">
        <v>1</v>
      </c>
      <c r="F207" s="165" t="s">
        <v>260</v>
      </c>
      <c r="H207" s="166">
        <v>5.4</v>
      </c>
      <c r="I207" s="167"/>
      <c r="L207" s="163"/>
      <c r="M207" s="168"/>
      <c r="N207" s="169"/>
      <c r="O207" s="169"/>
      <c r="P207" s="169"/>
      <c r="Q207" s="169"/>
      <c r="R207" s="169"/>
      <c r="S207" s="169"/>
      <c r="T207" s="170"/>
      <c r="AT207" s="164" t="s">
        <v>136</v>
      </c>
      <c r="AU207" s="164" t="s">
        <v>83</v>
      </c>
      <c r="AV207" s="14" t="s">
        <v>83</v>
      </c>
      <c r="AW207" s="14" t="s">
        <v>30</v>
      </c>
      <c r="AX207" s="14" t="s">
        <v>73</v>
      </c>
      <c r="AY207" s="164" t="s">
        <v>127</v>
      </c>
    </row>
    <row r="208" spans="1:65" s="15" customFormat="1" ht="10">
      <c r="B208" s="171"/>
      <c r="D208" s="156" t="s">
        <v>136</v>
      </c>
      <c r="E208" s="172" t="s">
        <v>1</v>
      </c>
      <c r="F208" s="173" t="s">
        <v>140</v>
      </c>
      <c r="H208" s="174">
        <v>5.4</v>
      </c>
      <c r="I208" s="175"/>
      <c r="L208" s="171"/>
      <c r="M208" s="176"/>
      <c r="N208" s="177"/>
      <c r="O208" s="177"/>
      <c r="P208" s="177"/>
      <c r="Q208" s="177"/>
      <c r="R208" s="177"/>
      <c r="S208" s="177"/>
      <c r="T208" s="178"/>
      <c r="AT208" s="172" t="s">
        <v>136</v>
      </c>
      <c r="AU208" s="172" t="s">
        <v>83</v>
      </c>
      <c r="AV208" s="15" t="s">
        <v>134</v>
      </c>
      <c r="AW208" s="15" t="s">
        <v>30</v>
      </c>
      <c r="AX208" s="15" t="s">
        <v>81</v>
      </c>
      <c r="AY208" s="172" t="s">
        <v>127</v>
      </c>
    </row>
    <row r="209" spans="1:65" s="2" customFormat="1" ht="24.15" customHeight="1">
      <c r="A209" s="32"/>
      <c r="B209" s="140"/>
      <c r="C209" s="141" t="s">
        <v>261</v>
      </c>
      <c r="D209" s="141" t="s">
        <v>130</v>
      </c>
      <c r="E209" s="142" t="s">
        <v>262</v>
      </c>
      <c r="F209" s="143" t="s">
        <v>263</v>
      </c>
      <c r="G209" s="144" t="s">
        <v>143</v>
      </c>
      <c r="H209" s="145">
        <v>4</v>
      </c>
      <c r="I209" s="146"/>
      <c r="J209" s="147">
        <f>ROUND(I209*H209,2)</f>
        <v>0</v>
      </c>
      <c r="K209" s="148"/>
      <c r="L209" s="33"/>
      <c r="M209" s="149" t="s">
        <v>1</v>
      </c>
      <c r="N209" s="150" t="s">
        <v>38</v>
      </c>
      <c r="O209" s="58"/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3" t="s">
        <v>134</v>
      </c>
      <c r="AT209" s="153" t="s">
        <v>130</v>
      </c>
      <c r="AU209" s="153" t="s">
        <v>83</v>
      </c>
      <c r="AY209" s="17" t="s">
        <v>127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7" t="s">
        <v>81</v>
      </c>
      <c r="BK209" s="154">
        <f>ROUND(I209*H209,2)</f>
        <v>0</v>
      </c>
      <c r="BL209" s="17" t="s">
        <v>134</v>
      </c>
      <c r="BM209" s="153" t="s">
        <v>264</v>
      </c>
    </row>
    <row r="210" spans="1:65" s="13" customFormat="1" ht="10">
      <c r="B210" s="155"/>
      <c r="D210" s="156" t="s">
        <v>136</v>
      </c>
      <c r="E210" s="157" t="s">
        <v>1</v>
      </c>
      <c r="F210" s="158" t="s">
        <v>137</v>
      </c>
      <c r="H210" s="157" t="s">
        <v>1</v>
      </c>
      <c r="I210" s="159"/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 t="s">
        <v>136</v>
      </c>
      <c r="AU210" s="157" t="s">
        <v>83</v>
      </c>
      <c r="AV210" s="13" t="s">
        <v>81</v>
      </c>
      <c r="AW210" s="13" t="s">
        <v>30</v>
      </c>
      <c r="AX210" s="13" t="s">
        <v>73</v>
      </c>
      <c r="AY210" s="157" t="s">
        <v>127</v>
      </c>
    </row>
    <row r="211" spans="1:65" s="14" customFormat="1" ht="10">
      <c r="B211" s="163"/>
      <c r="D211" s="156" t="s">
        <v>136</v>
      </c>
      <c r="E211" s="164" t="s">
        <v>1</v>
      </c>
      <c r="F211" s="165" t="s">
        <v>134</v>
      </c>
      <c r="H211" s="166">
        <v>4</v>
      </c>
      <c r="I211" s="167"/>
      <c r="L211" s="163"/>
      <c r="M211" s="168"/>
      <c r="N211" s="169"/>
      <c r="O211" s="169"/>
      <c r="P211" s="169"/>
      <c r="Q211" s="169"/>
      <c r="R211" s="169"/>
      <c r="S211" s="169"/>
      <c r="T211" s="170"/>
      <c r="AT211" s="164" t="s">
        <v>136</v>
      </c>
      <c r="AU211" s="164" t="s">
        <v>83</v>
      </c>
      <c r="AV211" s="14" t="s">
        <v>83</v>
      </c>
      <c r="AW211" s="14" t="s">
        <v>30</v>
      </c>
      <c r="AX211" s="14" t="s">
        <v>73</v>
      </c>
      <c r="AY211" s="164" t="s">
        <v>127</v>
      </c>
    </row>
    <row r="212" spans="1:65" s="15" customFormat="1" ht="10">
      <c r="B212" s="171"/>
      <c r="D212" s="156" t="s">
        <v>136</v>
      </c>
      <c r="E212" s="172" t="s">
        <v>1</v>
      </c>
      <c r="F212" s="173" t="s">
        <v>140</v>
      </c>
      <c r="H212" s="174">
        <v>4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2" t="s">
        <v>136</v>
      </c>
      <c r="AU212" s="172" t="s">
        <v>83</v>
      </c>
      <c r="AV212" s="15" t="s">
        <v>134</v>
      </c>
      <c r="AW212" s="15" t="s">
        <v>30</v>
      </c>
      <c r="AX212" s="15" t="s">
        <v>81</v>
      </c>
      <c r="AY212" s="172" t="s">
        <v>127</v>
      </c>
    </row>
    <row r="213" spans="1:65" s="12" customFormat="1" ht="22.75" customHeight="1">
      <c r="B213" s="127"/>
      <c r="D213" s="128" t="s">
        <v>72</v>
      </c>
      <c r="E213" s="138" t="s">
        <v>265</v>
      </c>
      <c r="F213" s="138" t="s">
        <v>266</v>
      </c>
      <c r="I213" s="130"/>
      <c r="J213" s="139">
        <f>BK213</f>
        <v>0</v>
      </c>
      <c r="L213" s="127"/>
      <c r="M213" s="132"/>
      <c r="N213" s="133"/>
      <c r="O213" s="133"/>
      <c r="P213" s="134">
        <f>SUM(P214:P231)</f>
        <v>0</v>
      </c>
      <c r="Q213" s="133"/>
      <c r="R213" s="134">
        <f>SUM(R214:R231)</f>
        <v>0</v>
      </c>
      <c r="S213" s="133"/>
      <c r="T213" s="135">
        <f>SUM(T214:T231)</f>
        <v>0</v>
      </c>
      <c r="AR213" s="128" t="s">
        <v>81</v>
      </c>
      <c r="AT213" s="136" t="s">
        <v>72</v>
      </c>
      <c r="AU213" s="136" t="s">
        <v>81</v>
      </c>
      <c r="AY213" s="128" t="s">
        <v>127</v>
      </c>
      <c r="BK213" s="137">
        <f>SUM(BK214:BK231)</f>
        <v>0</v>
      </c>
    </row>
    <row r="214" spans="1:65" s="2" customFormat="1" ht="24.15" customHeight="1">
      <c r="A214" s="32"/>
      <c r="B214" s="140"/>
      <c r="C214" s="141" t="s">
        <v>267</v>
      </c>
      <c r="D214" s="141" t="s">
        <v>130</v>
      </c>
      <c r="E214" s="142" t="s">
        <v>268</v>
      </c>
      <c r="F214" s="143" t="s">
        <v>269</v>
      </c>
      <c r="G214" s="144" t="s">
        <v>270</v>
      </c>
      <c r="H214" s="145">
        <v>5.3490000000000002</v>
      </c>
      <c r="I214" s="146"/>
      <c r="J214" s="147">
        <f>ROUND(I214*H214,2)</f>
        <v>0</v>
      </c>
      <c r="K214" s="148"/>
      <c r="L214" s="33"/>
      <c r="M214" s="149" t="s">
        <v>1</v>
      </c>
      <c r="N214" s="150" t="s">
        <v>38</v>
      </c>
      <c r="O214" s="58"/>
      <c r="P214" s="151">
        <f>O214*H214</f>
        <v>0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3" t="s">
        <v>134</v>
      </c>
      <c r="AT214" s="153" t="s">
        <v>130</v>
      </c>
      <c r="AU214" s="153" t="s">
        <v>83</v>
      </c>
      <c r="AY214" s="17" t="s">
        <v>127</v>
      </c>
      <c r="BE214" s="154">
        <f>IF(N214="základní",J214,0)</f>
        <v>0</v>
      </c>
      <c r="BF214" s="154">
        <f>IF(N214="snížená",J214,0)</f>
        <v>0</v>
      </c>
      <c r="BG214" s="154">
        <f>IF(N214="zákl. přenesená",J214,0)</f>
        <v>0</v>
      </c>
      <c r="BH214" s="154">
        <f>IF(N214="sníž. přenesená",J214,0)</f>
        <v>0</v>
      </c>
      <c r="BI214" s="154">
        <f>IF(N214="nulová",J214,0)</f>
        <v>0</v>
      </c>
      <c r="BJ214" s="17" t="s">
        <v>81</v>
      </c>
      <c r="BK214" s="154">
        <f>ROUND(I214*H214,2)</f>
        <v>0</v>
      </c>
      <c r="BL214" s="17" t="s">
        <v>134</v>
      </c>
      <c r="BM214" s="153" t="s">
        <v>271</v>
      </c>
    </row>
    <row r="215" spans="1:65" s="2" customFormat="1" ht="33" customHeight="1">
      <c r="A215" s="32"/>
      <c r="B215" s="140"/>
      <c r="C215" s="141" t="s">
        <v>272</v>
      </c>
      <c r="D215" s="141" t="s">
        <v>130</v>
      </c>
      <c r="E215" s="142" t="s">
        <v>273</v>
      </c>
      <c r="F215" s="143" t="s">
        <v>274</v>
      </c>
      <c r="G215" s="144" t="s">
        <v>270</v>
      </c>
      <c r="H215" s="145">
        <v>10.698</v>
      </c>
      <c r="I215" s="146"/>
      <c r="J215" s="147">
        <f>ROUND(I215*H215,2)</f>
        <v>0</v>
      </c>
      <c r="K215" s="148"/>
      <c r="L215" s="33"/>
      <c r="M215" s="149" t="s">
        <v>1</v>
      </c>
      <c r="N215" s="150" t="s">
        <v>38</v>
      </c>
      <c r="O215" s="58"/>
      <c r="P215" s="151">
        <f>O215*H215</f>
        <v>0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3" t="s">
        <v>134</v>
      </c>
      <c r="AT215" s="153" t="s">
        <v>130</v>
      </c>
      <c r="AU215" s="153" t="s">
        <v>83</v>
      </c>
      <c r="AY215" s="17" t="s">
        <v>127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7" t="s">
        <v>81</v>
      </c>
      <c r="BK215" s="154">
        <f>ROUND(I215*H215,2)</f>
        <v>0</v>
      </c>
      <c r="BL215" s="17" t="s">
        <v>134</v>
      </c>
      <c r="BM215" s="153" t="s">
        <v>275</v>
      </c>
    </row>
    <row r="216" spans="1:65" s="14" customFormat="1" ht="10">
      <c r="B216" s="163"/>
      <c r="D216" s="156" t="s">
        <v>136</v>
      </c>
      <c r="E216" s="164" t="s">
        <v>1</v>
      </c>
      <c r="F216" s="165" t="s">
        <v>276</v>
      </c>
      <c r="H216" s="166">
        <v>10.7</v>
      </c>
      <c r="I216" s="167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4" t="s">
        <v>136</v>
      </c>
      <c r="AU216" s="164" t="s">
        <v>83</v>
      </c>
      <c r="AV216" s="14" t="s">
        <v>83</v>
      </c>
      <c r="AW216" s="14" t="s">
        <v>30</v>
      </c>
      <c r="AX216" s="14" t="s">
        <v>73</v>
      </c>
      <c r="AY216" s="164" t="s">
        <v>127</v>
      </c>
    </row>
    <row r="217" spans="1:65" s="15" customFormat="1" ht="10">
      <c r="B217" s="171"/>
      <c r="D217" s="156" t="s">
        <v>136</v>
      </c>
      <c r="E217" s="172" t="s">
        <v>1</v>
      </c>
      <c r="F217" s="173" t="s">
        <v>140</v>
      </c>
      <c r="H217" s="174">
        <v>10.7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136</v>
      </c>
      <c r="AU217" s="172" t="s">
        <v>83</v>
      </c>
      <c r="AV217" s="15" t="s">
        <v>134</v>
      </c>
      <c r="AW217" s="15" t="s">
        <v>30</v>
      </c>
      <c r="AX217" s="15" t="s">
        <v>81</v>
      </c>
      <c r="AY217" s="172" t="s">
        <v>127</v>
      </c>
    </row>
    <row r="218" spans="1:65" s="2" customFormat="1" ht="21.75" customHeight="1">
      <c r="A218" s="32"/>
      <c r="B218" s="140"/>
      <c r="C218" s="141" t="s">
        <v>277</v>
      </c>
      <c r="D218" s="141" t="s">
        <v>130</v>
      </c>
      <c r="E218" s="142" t="s">
        <v>278</v>
      </c>
      <c r="F218" s="143" t="s">
        <v>279</v>
      </c>
      <c r="G218" s="144" t="s">
        <v>143</v>
      </c>
      <c r="H218" s="145">
        <v>15</v>
      </c>
      <c r="I218" s="146"/>
      <c r="J218" s="147">
        <f>ROUND(I218*H218,2)</f>
        <v>0</v>
      </c>
      <c r="K218" s="148"/>
      <c r="L218" s="33"/>
      <c r="M218" s="149" t="s">
        <v>1</v>
      </c>
      <c r="N218" s="150" t="s">
        <v>38</v>
      </c>
      <c r="O218" s="58"/>
      <c r="P218" s="151">
        <f>O218*H218</f>
        <v>0</v>
      </c>
      <c r="Q218" s="151">
        <v>0</v>
      </c>
      <c r="R218" s="151">
        <f>Q218*H218</f>
        <v>0</v>
      </c>
      <c r="S218" s="151">
        <v>0</v>
      </c>
      <c r="T218" s="15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3" t="s">
        <v>134</v>
      </c>
      <c r="AT218" s="153" t="s">
        <v>130</v>
      </c>
      <c r="AU218" s="153" t="s">
        <v>83</v>
      </c>
      <c r="AY218" s="17" t="s">
        <v>127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17" t="s">
        <v>81</v>
      </c>
      <c r="BK218" s="154">
        <f>ROUND(I218*H218,2)</f>
        <v>0</v>
      </c>
      <c r="BL218" s="17" t="s">
        <v>134</v>
      </c>
      <c r="BM218" s="153" t="s">
        <v>280</v>
      </c>
    </row>
    <row r="219" spans="1:65" s="14" customFormat="1" ht="10">
      <c r="B219" s="163"/>
      <c r="D219" s="156" t="s">
        <v>136</v>
      </c>
      <c r="E219" s="164" t="s">
        <v>1</v>
      </c>
      <c r="F219" s="165" t="s">
        <v>206</v>
      </c>
      <c r="H219" s="166">
        <v>15</v>
      </c>
      <c r="I219" s="167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4" t="s">
        <v>136</v>
      </c>
      <c r="AU219" s="164" t="s">
        <v>83</v>
      </c>
      <c r="AV219" s="14" t="s">
        <v>83</v>
      </c>
      <c r="AW219" s="14" t="s">
        <v>30</v>
      </c>
      <c r="AX219" s="14" t="s">
        <v>73</v>
      </c>
      <c r="AY219" s="164" t="s">
        <v>127</v>
      </c>
    </row>
    <row r="220" spans="1:65" s="15" customFormat="1" ht="10">
      <c r="B220" s="171"/>
      <c r="D220" s="156" t="s">
        <v>136</v>
      </c>
      <c r="E220" s="172" t="s">
        <v>1</v>
      </c>
      <c r="F220" s="173" t="s">
        <v>140</v>
      </c>
      <c r="H220" s="174">
        <v>15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136</v>
      </c>
      <c r="AU220" s="172" t="s">
        <v>83</v>
      </c>
      <c r="AV220" s="15" t="s">
        <v>134</v>
      </c>
      <c r="AW220" s="15" t="s">
        <v>30</v>
      </c>
      <c r="AX220" s="15" t="s">
        <v>81</v>
      </c>
      <c r="AY220" s="172" t="s">
        <v>127</v>
      </c>
    </row>
    <row r="221" spans="1:65" s="2" customFormat="1" ht="24.15" customHeight="1">
      <c r="A221" s="32"/>
      <c r="B221" s="140"/>
      <c r="C221" s="141" t="s">
        <v>281</v>
      </c>
      <c r="D221" s="141" t="s">
        <v>130</v>
      </c>
      <c r="E221" s="142" t="s">
        <v>282</v>
      </c>
      <c r="F221" s="143" t="s">
        <v>283</v>
      </c>
      <c r="G221" s="144" t="s">
        <v>143</v>
      </c>
      <c r="H221" s="145">
        <v>450</v>
      </c>
      <c r="I221" s="146"/>
      <c r="J221" s="147">
        <f>ROUND(I221*H221,2)</f>
        <v>0</v>
      </c>
      <c r="K221" s="148"/>
      <c r="L221" s="33"/>
      <c r="M221" s="149" t="s">
        <v>1</v>
      </c>
      <c r="N221" s="150" t="s">
        <v>38</v>
      </c>
      <c r="O221" s="58"/>
      <c r="P221" s="151">
        <f>O221*H221</f>
        <v>0</v>
      </c>
      <c r="Q221" s="151">
        <v>0</v>
      </c>
      <c r="R221" s="151">
        <f>Q221*H221</f>
        <v>0</v>
      </c>
      <c r="S221" s="151">
        <v>0</v>
      </c>
      <c r="T221" s="152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3" t="s">
        <v>134</v>
      </c>
      <c r="AT221" s="153" t="s">
        <v>130</v>
      </c>
      <c r="AU221" s="153" t="s">
        <v>83</v>
      </c>
      <c r="AY221" s="17" t="s">
        <v>127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7" t="s">
        <v>81</v>
      </c>
      <c r="BK221" s="154">
        <f>ROUND(I221*H221,2)</f>
        <v>0</v>
      </c>
      <c r="BL221" s="17" t="s">
        <v>134</v>
      </c>
      <c r="BM221" s="153" t="s">
        <v>284</v>
      </c>
    </row>
    <row r="222" spans="1:65" s="14" customFormat="1" ht="10">
      <c r="B222" s="163"/>
      <c r="D222" s="156" t="s">
        <v>136</v>
      </c>
      <c r="E222" s="164" t="s">
        <v>1</v>
      </c>
      <c r="F222" s="165" t="s">
        <v>285</v>
      </c>
      <c r="H222" s="166">
        <v>450</v>
      </c>
      <c r="I222" s="167"/>
      <c r="L222" s="163"/>
      <c r="M222" s="168"/>
      <c r="N222" s="169"/>
      <c r="O222" s="169"/>
      <c r="P222" s="169"/>
      <c r="Q222" s="169"/>
      <c r="R222" s="169"/>
      <c r="S222" s="169"/>
      <c r="T222" s="170"/>
      <c r="AT222" s="164" t="s">
        <v>136</v>
      </c>
      <c r="AU222" s="164" t="s">
        <v>83</v>
      </c>
      <c r="AV222" s="14" t="s">
        <v>83</v>
      </c>
      <c r="AW222" s="14" t="s">
        <v>30</v>
      </c>
      <c r="AX222" s="14" t="s">
        <v>73</v>
      </c>
      <c r="AY222" s="164" t="s">
        <v>127</v>
      </c>
    </row>
    <row r="223" spans="1:65" s="15" customFormat="1" ht="10">
      <c r="B223" s="171"/>
      <c r="D223" s="156" t="s">
        <v>136</v>
      </c>
      <c r="E223" s="172" t="s">
        <v>1</v>
      </c>
      <c r="F223" s="173" t="s">
        <v>140</v>
      </c>
      <c r="H223" s="174">
        <v>450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136</v>
      </c>
      <c r="AU223" s="172" t="s">
        <v>83</v>
      </c>
      <c r="AV223" s="15" t="s">
        <v>134</v>
      </c>
      <c r="AW223" s="15" t="s">
        <v>30</v>
      </c>
      <c r="AX223" s="15" t="s">
        <v>81</v>
      </c>
      <c r="AY223" s="172" t="s">
        <v>127</v>
      </c>
    </row>
    <row r="224" spans="1:65" s="2" customFormat="1" ht="24.15" customHeight="1">
      <c r="A224" s="32"/>
      <c r="B224" s="140"/>
      <c r="C224" s="141" t="s">
        <v>286</v>
      </c>
      <c r="D224" s="141" t="s">
        <v>130</v>
      </c>
      <c r="E224" s="142" t="s">
        <v>287</v>
      </c>
      <c r="F224" s="143" t="s">
        <v>288</v>
      </c>
      <c r="G224" s="144" t="s">
        <v>270</v>
      </c>
      <c r="H224" s="145">
        <v>5.3490000000000002</v>
      </c>
      <c r="I224" s="146"/>
      <c r="J224" s="147">
        <f>ROUND(I224*H224,2)</f>
        <v>0</v>
      </c>
      <c r="K224" s="148"/>
      <c r="L224" s="33"/>
      <c r="M224" s="149" t="s">
        <v>1</v>
      </c>
      <c r="N224" s="150" t="s">
        <v>38</v>
      </c>
      <c r="O224" s="58"/>
      <c r="P224" s="151">
        <f>O224*H224</f>
        <v>0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3" t="s">
        <v>134</v>
      </c>
      <c r="AT224" s="153" t="s">
        <v>130</v>
      </c>
      <c r="AU224" s="153" t="s">
        <v>83</v>
      </c>
      <c r="AY224" s="17" t="s">
        <v>127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7" t="s">
        <v>81</v>
      </c>
      <c r="BK224" s="154">
        <f>ROUND(I224*H224,2)</f>
        <v>0</v>
      </c>
      <c r="BL224" s="17" t="s">
        <v>134</v>
      </c>
      <c r="BM224" s="153" t="s">
        <v>289</v>
      </c>
    </row>
    <row r="225" spans="1:65" s="2" customFormat="1" ht="24.15" customHeight="1">
      <c r="A225" s="32"/>
      <c r="B225" s="140"/>
      <c r="C225" s="141" t="s">
        <v>290</v>
      </c>
      <c r="D225" s="141" t="s">
        <v>130</v>
      </c>
      <c r="E225" s="142" t="s">
        <v>291</v>
      </c>
      <c r="F225" s="143" t="s">
        <v>292</v>
      </c>
      <c r="G225" s="144" t="s">
        <v>270</v>
      </c>
      <c r="H225" s="145">
        <v>59.268000000000001</v>
      </c>
      <c r="I225" s="146"/>
      <c r="J225" s="147">
        <f>ROUND(I225*H225,2)</f>
        <v>0</v>
      </c>
      <c r="K225" s="148"/>
      <c r="L225" s="33"/>
      <c r="M225" s="149" t="s">
        <v>1</v>
      </c>
      <c r="N225" s="150" t="s">
        <v>38</v>
      </c>
      <c r="O225" s="58"/>
      <c r="P225" s="151">
        <f>O225*H225</f>
        <v>0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3" t="s">
        <v>134</v>
      </c>
      <c r="AT225" s="153" t="s">
        <v>130</v>
      </c>
      <c r="AU225" s="153" t="s">
        <v>83</v>
      </c>
      <c r="AY225" s="17" t="s">
        <v>127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7" t="s">
        <v>81</v>
      </c>
      <c r="BK225" s="154">
        <f>ROUND(I225*H225,2)</f>
        <v>0</v>
      </c>
      <c r="BL225" s="17" t="s">
        <v>134</v>
      </c>
      <c r="BM225" s="153" t="s">
        <v>293</v>
      </c>
    </row>
    <row r="226" spans="1:65" s="14" customFormat="1" ht="10">
      <c r="B226" s="163"/>
      <c r="D226" s="156" t="s">
        <v>136</v>
      </c>
      <c r="E226" s="164" t="s">
        <v>1</v>
      </c>
      <c r="F226" s="165" t="s">
        <v>294</v>
      </c>
      <c r="H226" s="166">
        <v>59.27</v>
      </c>
      <c r="I226" s="167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4" t="s">
        <v>136</v>
      </c>
      <c r="AU226" s="164" t="s">
        <v>83</v>
      </c>
      <c r="AV226" s="14" t="s">
        <v>83</v>
      </c>
      <c r="AW226" s="14" t="s">
        <v>30</v>
      </c>
      <c r="AX226" s="14" t="s">
        <v>73</v>
      </c>
      <c r="AY226" s="164" t="s">
        <v>127</v>
      </c>
    </row>
    <row r="227" spans="1:65" s="15" customFormat="1" ht="10">
      <c r="B227" s="171"/>
      <c r="D227" s="156" t="s">
        <v>136</v>
      </c>
      <c r="E227" s="172" t="s">
        <v>1</v>
      </c>
      <c r="F227" s="173" t="s">
        <v>140</v>
      </c>
      <c r="H227" s="174">
        <v>59.27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136</v>
      </c>
      <c r="AU227" s="172" t="s">
        <v>83</v>
      </c>
      <c r="AV227" s="15" t="s">
        <v>134</v>
      </c>
      <c r="AW227" s="15" t="s">
        <v>30</v>
      </c>
      <c r="AX227" s="15" t="s">
        <v>81</v>
      </c>
      <c r="AY227" s="172" t="s">
        <v>127</v>
      </c>
    </row>
    <row r="228" spans="1:65" s="2" customFormat="1" ht="33" customHeight="1">
      <c r="A228" s="32"/>
      <c r="B228" s="140"/>
      <c r="C228" s="141" t="s">
        <v>295</v>
      </c>
      <c r="D228" s="141" t="s">
        <v>130</v>
      </c>
      <c r="E228" s="142" t="s">
        <v>296</v>
      </c>
      <c r="F228" s="143" t="s">
        <v>297</v>
      </c>
      <c r="G228" s="144" t="s">
        <v>270</v>
      </c>
      <c r="H228" s="145">
        <v>3.9380000000000002</v>
      </c>
      <c r="I228" s="146"/>
      <c r="J228" s="147">
        <f>ROUND(I228*H228,2)</f>
        <v>0</v>
      </c>
      <c r="K228" s="148"/>
      <c r="L228" s="33"/>
      <c r="M228" s="149" t="s">
        <v>1</v>
      </c>
      <c r="N228" s="150" t="s">
        <v>38</v>
      </c>
      <c r="O228" s="58"/>
      <c r="P228" s="151">
        <f>O228*H228</f>
        <v>0</v>
      </c>
      <c r="Q228" s="151">
        <v>0</v>
      </c>
      <c r="R228" s="151">
        <f>Q228*H228</f>
        <v>0</v>
      </c>
      <c r="S228" s="151">
        <v>0</v>
      </c>
      <c r="T228" s="15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3" t="s">
        <v>134</v>
      </c>
      <c r="AT228" s="153" t="s">
        <v>130</v>
      </c>
      <c r="AU228" s="153" t="s">
        <v>83</v>
      </c>
      <c r="AY228" s="17" t="s">
        <v>127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7" t="s">
        <v>81</v>
      </c>
      <c r="BK228" s="154">
        <f>ROUND(I228*H228,2)</f>
        <v>0</v>
      </c>
      <c r="BL228" s="17" t="s">
        <v>134</v>
      </c>
      <c r="BM228" s="153" t="s">
        <v>298</v>
      </c>
    </row>
    <row r="229" spans="1:65" s="14" customFormat="1" ht="10">
      <c r="B229" s="163"/>
      <c r="D229" s="156" t="s">
        <v>136</v>
      </c>
      <c r="E229" s="164" t="s">
        <v>1</v>
      </c>
      <c r="F229" s="165" t="s">
        <v>299</v>
      </c>
      <c r="H229" s="166">
        <v>3.94</v>
      </c>
      <c r="I229" s="167"/>
      <c r="L229" s="163"/>
      <c r="M229" s="168"/>
      <c r="N229" s="169"/>
      <c r="O229" s="169"/>
      <c r="P229" s="169"/>
      <c r="Q229" s="169"/>
      <c r="R229" s="169"/>
      <c r="S229" s="169"/>
      <c r="T229" s="170"/>
      <c r="AT229" s="164" t="s">
        <v>136</v>
      </c>
      <c r="AU229" s="164" t="s">
        <v>83</v>
      </c>
      <c r="AV229" s="14" t="s">
        <v>83</v>
      </c>
      <c r="AW229" s="14" t="s">
        <v>30</v>
      </c>
      <c r="AX229" s="14" t="s">
        <v>73</v>
      </c>
      <c r="AY229" s="164" t="s">
        <v>127</v>
      </c>
    </row>
    <row r="230" spans="1:65" s="15" customFormat="1" ht="10">
      <c r="B230" s="171"/>
      <c r="D230" s="156" t="s">
        <v>136</v>
      </c>
      <c r="E230" s="172" t="s">
        <v>1</v>
      </c>
      <c r="F230" s="173" t="s">
        <v>140</v>
      </c>
      <c r="H230" s="174">
        <v>3.94</v>
      </c>
      <c r="I230" s="175"/>
      <c r="L230" s="171"/>
      <c r="M230" s="176"/>
      <c r="N230" s="177"/>
      <c r="O230" s="177"/>
      <c r="P230" s="177"/>
      <c r="Q230" s="177"/>
      <c r="R230" s="177"/>
      <c r="S230" s="177"/>
      <c r="T230" s="178"/>
      <c r="AT230" s="172" t="s">
        <v>136</v>
      </c>
      <c r="AU230" s="172" t="s">
        <v>83</v>
      </c>
      <c r="AV230" s="15" t="s">
        <v>134</v>
      </c>
      <c r="AW230" s="15" t="s">
        <v>30</v>
      </c>
      <c r="AX230" s="15" t="s">
        <v>81</v>
      </c>
      <c r="AY230" s="172" t="s">
        <v>127</v>
      </c>
    </row>
    <row r="231" spans="1:65" s="2" customFormat="1" ht="37.75" customHeight="1">
      <c r="A231" s="32"/>
      <c r="B231" s="140"/>
      <c r="C231" s="141" t="s">
        <v>300</v>
      </c>
      <c r="D231" s="141" t="s">
        <v>130</v>
      </c>
      <c r="E231" s="142" t="s">
        <v>301</v>
      </c>
      <c r="F231" s="143" t="s">
        <v>302</v>
      </c>
      <c r="G231" s="144" t="s">
        <v>270</v>
      </c>
      <c r="H231" s="145">
        <v>1.411</v>
      </c>
      <c r="I231" s="146"/>
      <c r="J231" s="147">
        <f>ROUND(I231*H231,2)</f>
        <v>0</v>
      </c>
      <c r="K231" s="148"/>
      <c r="L231" s="33"/>
      <c r="M231" s="149" t="s">
        <v>1</v>
      </c>
      <c r="N231" s="150" t="s">
        <v>38</v>
      </c>
      <c r="O231" s="58"/>
      <c r="P231" s="151">
        <f>O231*H231</f>
        <v>0</v>
      </c>
      <c r="Q231" s="151">
        <v>0</v>
      </c>
      <c r="R231" s="151">
        <f>Q231*H231</f>
        <v>0</v>
      </c>
      <c r="S231" s="151">
        <v>0</v>
      </c>
      <c r="T231" s="152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3" t="s">
        <v>134</v>
      </c>
      <c r="AT231" s="153" t="s">
        <v>130</v>
      </c>
      <c r="AU231" s="153" t="s">
        <v>83</v>
      </c>
      <c r="AY231" s="17" t="s">
        <v>127</v>
      </c>
      <c r="BE231" s="154">
        <f>IF(N231="základní",J231,0)</f>
        <v>0</v>
      </c>
      <c r="BF231" s="154">
        <f>IF(N231="snížená",J231,0)</f>
        <v>0</v>
      </c>
      <c r="BG231" s="154">
        <f>IF(N231="zákl. přenesená",J231,0)</f>
        <v>0</v>
      </c>
      <c r="BH231" s="154">
        <f>IF(N231="sníž. přenesená",J231,0)</f>
        <v>0</v>
      </c>
      <c r="BI231" s="154">
        <f>IF(N231="nulová",J231,0)</f>
        <v>0</v>
      </c>
      <c r="BJ231" s="17" t="s">
        <v>81</v>
      </c>
      <c r="BK231" s="154">
        <f>ROUND(I231*H231,2)</f>
        <v>0</v>
      </c>
      <c r="BL231" s="17" t="s">
        <v>134</v>
      </c>
      <c r="BM231" s="153" t="s">
        <v>303</v>
      </c>
    </row>
    <row r="232" spans="1:65" s="12" customFormat="1" ht="22.75" customHeight="1">
      <c r="B232" s="127"/>
      <c r="D232" s="128" t="s">
        <v>72</v>
      </c>
      <c r="E232" s="138" t="s">
        <v>304</v>
      </c>
      <c r="F232" s="138" t="s">
        <v>305</v>
      </c>
      <c r="I232" s="130"/>
      <c r="J232" s="139">
        <f>BK232</f>
        <v>0</v>
      </c>
      <c r="L232" s="127"/>
      <c r="M232" s="132"/>
      <c r="N232" s="133"/>
      <c r="O232" s="133"/>
      <c r="P232" s="134">
        <f>P233</f>
        <v>0</v>
      </c>
      <c r="Q232" s="133"/>
      <c r="R232" s="134">
        <f>R233</f>
        <v>0</v>
      </c>
      <c r="S232" s="133"/>
      <c r="T232" s="135">
        <f>T233</f>
        <v>0</v>
      </c>
      <c r="AR232" s="128" t="s">
        <v>81</v>
      </c>
      <c r="AT232" s="136" t="s">
        <v>72</v>
      </c>
      <c r="AU232" s="136" t="s">
        <v>81</v>
      </c>
      <c r="AY232" s="128" t="s">
        <v>127</v>
      </c>
      <c r="BK232" s="137">
        <f>BK233</f>
        <v>0</v>
      </c>
    </row>
    <row r="233" spans="1:65" s="2" customFormat="1" ht="21.75" customHeight="1">
      <c r="A233" s="32"/>
      <c r="B233" s="140"/>
      <c r="C233" s="141" t="s">
        <v>306</v>
      </c>
      <c r="D233" s="141" t="s">
        <v>130</v>
      </c>
      <c r="E233" s="142" t="s">
        <v>307</v>
      </c>
      <c r="F233" s="143" t="s">
        <v>308</v>
      </c>
      <c r="G233" s="144" t="s">
        <v>270</v>
      </c>
      <c r="H233" s="145">
        <v>8.3659999999999997</v>
      </c>
      <c r="I233" s="146"/>
      <c r="J233" s="147">
        <f>ROUND(I233*H233,2)</f>
        <v>0</v>
      </c>
      <c r="K233" s="148"/>
      <c r="L233" s="33"/>
      <c r="M233" s="149" t="s">
        <v>1</v>
      </c>
      <c r="N233" s="150" t="s">
        <v>38</v>
      </c>
      <c r="O233" s="58"/>
      <c r="P233" s="151">
        <f>O233*H233</f>
        <v>0</v>
      </c>
      <c r="Q233" s="151">
        <v>0</v>
      </c>
      <c r="R233" s="151">
        <f>Q233*H233</f>
        <v>0</v>
      </c>
      <c r="S233" s="151">
        <v>0</v>
      </c>
      <c r="T233" s="152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3" t="s">
        <v>134</v>
      </c>
      <c r="AT233" s="153" t="s">
        <v>130</v>
      </c>
      <c r="AU233" s="153" t="s">
        <v>83</v>
      </c>
      <c r="AY233" s="17" t="s">
        <v>127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7" t="s">
        <v>81</v>
      </c>
      <c r="BK233" s="154">
        <f>ROUND(I233*H233,2)</f>
        <v>0</v>
      </c>
      <c r="BL233" s="17" t="s">
        <v>134</v>
      </c>
      <c r="BM233" s="153" t="s">
        <v>309</v>
      </c>
    </row>
    <row r="234" spans="1:65" s="12" customFormat="1" ht="25.9" customHeight="1">
      <c r="B234" s="127"/>
      <c r="D234" s="128" t="s">
        <v>72</v>
      </c>
      <c r="E234" s="129" t="s">
        <v>310</v>
      </c>
      <c r="F234" s="129" t="s">
        <v>311</v>
      </c>
      <c r="I234" s="130"/>
      <c r="J234" s="131">
        <f>BK234</f>
        <v>0</v>
      </c>
      <c r="L234" s="127"/>
      <c r="M234" s="132"/>
      <c r="N234" s="133"/>
      <c r="O234" s="133"/>
      <c r="P234" s="134">
        <f>P235+P238+P241+P252+P279+P304+P317+P377+P407+P440</f>
        <v>0</v>
      </c>
      <c r="Q234" s="133"/>
      <c r="R234" s="134">
        <f>R235+R238+R241+R252+R279+R304+R317+R377+R407+R440</f>
        <v>0.34302439999999995</v>
      </c>
      <c r="S234" s="133"/>
      <c r="T234" s="135">
        <f>T235+T238+T241+T252+T279+T304+T317+T377+T407+T440</f>
        <v>0</v>
      </c>
      <c r="AR234" s="128" t="s">
        <v>83</v>
      </c>
      <c r="AT234" s="136" t="s">
        <v>72</v>
      </c>
      <c r="AU234" s="136" t="s">
        <v>73</v>
      </c>
      <c r="AY234" s="128" t="s">
        <v>127</v>
      </c>
      <c r="BK234" s="137">
        <f>BK235+BK238+BK241+BK252+BK279+BK304+BK317+BK377+BK407+BK440</f>
        <v>0</v>
      </c>
    </row>
    <row r="235" spans="1:65" s="12" customFormat="1" ht="22.75" customHeight="1">
      <c r="B235" s="127"/>
      <c r="D235" s="128" t="s">
        <v>72</v>
      </c>
      <c r="E235" s="138" t="s">
        <v>312</v>
      </c>
      <c r="F235" s="138" t="s">
        <v>313</v>
      </c>
      <c r="I235" s="130"/>
      <c r="J235" s="139">
        <f>BK235</f>
        <v>0</v>
      </c>
      <c r="L235" s="127"/>
      <c r="M235" s="132"/>
      <c r="N235" s="133"/>
      <c r="O235" s="133"/>
      <c r="P235" s="134">
        <f>SUM(P236:P237)</f>
        <v>0</v>
      </c>
      <c r="Q235" s="133"/>
      <c r="R235" s="134">
        <f>SUM(R236:R237)</f>
        <v>0</v>
      </c>
      <c r="S235" s="133"/>
      <c r="T235" s="135">
        <f>SUM(T236:T237)</f>
        <v>0</v>
      </c>
      <c r="AR235" s="128" t="s">
        <v>83</v>
      </c>
      <c r="AT235" s="136" t="s">
        <v>72</v>
      </c>
      <c r="AU235" s="136" t="s">
        <v>81</v>
      </c>
      <c r="AY235" s="128" t="s">
        <v>127</v>
      </c>
      <c r="BK235" s="137">
        <f>SUM(BK236:BK237)</f>
        <v>0</v>
      </c>
    </row>
    <row r="236" spans="1:65" s="2" customFormat="1" ht="24.15" customHeight="1">
      <c r="A236" s="32"/>
      <c r="B236" s="140"/>
      <c r="C236" s="141" t="s">
        <v>314</v>
      </c>
      <c r="D236" s="141" t="s">
        <v>130</v>
      </c>
      <c r="E236" s="142" t="s">
        <v>315</v>
      </c>
      <c r="F236" s="143" t="s">
        <v>316</v>
      </c>
      <c r="G236" s="144" t="s">
        <v>317</v>
      </c>
      <c r="H236" s="145">
        <v>1</v>
      </c>
      <c r="I236" s="146"/>
      <c r="J236" s="147">
        <f>ROUND(I236*H236,2)</f>
        <v>0</v>
      </c>
      <c r="K236" s="148"/>
      <c r="L236" s="33"/>
      <c r="M236" s="149" t="s">
        <v>1</v>
      </c>
      <c r="N236" s="150" t="s">
        <v>38</v>
      </c>
      <c r="O236" s="58"/>
      <c r="P236" s="151">
        <f>O236*H236</f>
        <v>0</v>
      </c>
      <c r="Q236" s="151">
        <v>0</v>
      </c>
      <c r="R236" s="151">
        <f>Q236*H236</f>
        <v>0</v>
      </c>
      <c r="S236" s="151">
        <v>0</v>
      </c>
      <c r="T236" s="15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3" t="s">
        <v>211</v>
      </c>
      <c r="AT236" s="153" t="s">
        <v>130</v>
      </c>
      <c r="AU236" s="153" t="s">
        <v>83</v>
      </c>
      <c r="AY236" s="17" t="s">
        <v>127</v>
      </c>
      <c r="BE236" s="154">
        <f>IF(N236="základní",J236,0)</f>
        <v>0</v>
      </c>
      <c r="BF236" s="154">
        <f>IF(N236="snížená",J236,0)</f>
        <v>0</v>
      </c>
      <c r="BG236" s="154">
        <f>IF(N236="zákl. přenesená",J236,0)</f>
        <v>0</v>
      </c>
      <c r="BH236" s="154">
        <f>IF(N236="sníž. přenesená",J236,0)</f>
        <v>0</v>
      </c>
      <c r="BI236" s="154">
        <f>IF(N236="nulová",J236,0)</f>
        <v>0</v>
      </c>
      <c r="BJ236" s="17" t="s">
        <v>81</v>
      </c>
      <c r="BK236" s="154">
        <f>ROUND(I236*H236,2)</f>
        <v>0</v>
      </c>
      <c r="BL236" s="17" t="s">
        <v>211</v>
      </c>
      <c r="BM236" s="153" t="s">
        <v>318</v>
      </c>
    </row>
    <row r="237" spans="1:65" s="2" customFormat="1" ht="16.5" customHeight="1">
      <c r="A237" s="32"/>
      <c r="B237" s="140"/>
      <c r="C237" s="141" t="s">
        <v>319</v>
      </c>
      <c r="D237" s="141" t="s">
        <v>130</v>
      </c>
      <c r="E237" s="142" t="s">
        <v>320</v>
      </c>
      <c r="F237" s="143" t="s">
        <v>321</v>
      </c>
      <c r="G237" s="144" t="s">
        <v>175</v>
      </c>
      <c r="H237" s="145">
        <v>2</v>
      </c>
      <c r="I237" s="146"/>
      <c r="J237" s="147">
        <f>ROUND(I237*H237,2)</f>
        <v>0</v>
      </c>
      <c r="K237" s="148"/>
      <c r="L237" s="33"/>
      <c r="M237" s="149" t="s">
        <v>1</v>
      </c>
      <c r="N237" s="150" t="s">
        <v>38</v>
      </c>
      <c r="O237" s="58"/>
      <c r="P237" s="151">
        <f>O237*H237</f>
        <v>0</v>
      </c>
      <c r="Q237" s="151">
        <v>0</v>
      </c>
      <c r="R237" s="151">
        <f>Q237*H237</f>
        <v>0</v>
      </c>
      <c r="S237" s="151">
        <v>0</v>
      </c>
      <c r="T237" s="152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3" t="s">
        <v>211</v>
      </c>
      <c r="AT237" s="153" t="s">
        <v>130</v>
      </c>
      <c r="AU237" s="153" t="s">
        <v>83</v>
      </c>
      <c r="AY237" s="17" t="s">
        <v>127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7" t="s">
        <v>81</v>
      </c>
      <c r="BK237" s="154">
        <f>ROUND(I237*H237,2)</f>
        <v>0</v>
      </c>
      <c r="BL237" s="17" t="s">
        <v>211</v>
      </c>
      <c r="BM237" s="153" t="s">
        <v>322</v>
      </c>
    </row>
    <row r="238" spans="1:65" s="12" customFormat="1" ht="22.75" customHeight="1">
      <c r="B238" s="127"/>
      <c r="D238" s="128" t="s">
        <v>72</v>
      </c>
      <c r="E238" s="138" t="s">
        <v>323</v>
      </c>
      <c r="F238" s="138" t="s">
        <v>324</v>
      </c>
      <c r="I238" s="130"/>
      <c r="J238" s="139">
        <f>BK238</f>
        <v>0</v>
      </c>
      <c r="L238" s="127"/>
      <c r="M238" s="132"/>
      <c r="N238" s="133"/>
      <c r="O238" s="133"/>
      <c r="P238" s="134">
        <f>SUM(P239:P240)</f>
        <v>0</v>
      </c>
      <c r="Q238" s="133"/>
      <c r="R238" s="134">
        <f>SUM(R239:R240)</f>
        <v>0</v>
      </c>
      <c r="S238" s="133"/>
      <c r="T238" s="135">
        <f>SUM(T239:T240)</f>
        <v>0</v>
      </c>
      <c r="AR238" s="128" t="s">
        <v>83</v>
      </c>
      <c r="AT238" s="136" t="s">
        <v>72</v>
      </c>
      <c r="AU238" s="136" t="s">
        <v>81</v>
      </c>
      <c r="AY238" s="128" t="s">
        <v>127</v>
      </c>
      <c r="BK238" s="137">
        <f>SUM(BK239:BK240)</f>
        <v>0</v>
      </c>
    </row>
    <row r="239" spans="1:65" s="2" customFormat="1" ht="24.15" customHeight="1">
      <c r="A239" s="32"/>
      <c r="B239" s="140"/>
      <c r="C239" s="141" t="s">
        <v>325</v>
      </c>
      <c r="D239" s="141" t="s">
        <v>130</v>
      </c>
      <c r="E239" s="142" t="s">
        <v>326</v>
      </c>
      <c r="F239" s="143" t="s">
        <v>327</v>
      </c>
      <c r="G239" s="144" t="s">
        <v>175</v>
      </c>
      <c r="H239" s="145">
        <v>4</v>
      </c>
      <c r="I239" s="146"/>
      <c r="J239" s="147">
        <f>ROUND(I239*H239,2)</f>
        <v>0</v>
      </c>
      <c r="K239" s="148"/>
      <c r="L239" s="33"/>
      <c r="M239" s="149" t="s">
        <v>1</v>
      </c>
      <c r="N239" s="150" t="s">
        <v>38</v>
      </c>
      <c r="O239" s="58"/>
      <c r="P239" s="151">
        <f>O239*H239</f>
        <v>0</v>
      </c>
      <c r="Q239" s="151">
        <v>0</v>
      </c>
      <c r="R239" s="151">
        <f>Q239*H239</f>
        <v>0</v>
      </c>
      <c r="S239" s="151">
        <v>0</v>
      </c>
      <c r="T239" s="15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3" t="s">
        <v>211</v>
      </c>
      <c r="AT239" s="153" t="s">
        <v>130</v>
      </c>
      <c r="AU239" s="153" t="s">
        <v>83</v>
      </c>
      <c r="AY239" s="17" t="s">
        <v>127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7" t="s">
        <v>81</v>
      </c>
      <c r="BK239" s="154">
        <f>ROUND(I239*H239,2)</f>
        <v>0</v>
      </c>
      <c r="BL239" s="17" t="s">
        <v>211</v>
      </c>
      <c r="BM239" s="153" t="s">
        <v>328</v>
      </c>
    </row>
    <row r="240" spans="1:65" s="2" customFormat="1" ht="16.5" customHeight="1">
      <c r="A240" s="32"/>
      <c r="B240" s="140"/>
      <c r="C240" s="141" t="s">
        <v>329</v>
      </c>
      <c r="D240" s="141" t="s">
        <v>130</v>
      </c>
      <c r="E240" s="142" t="s">
        <v>330</v>
      </c>
      <c r="F240" s="143" t="s">
        <v>331</v>
      </c>
      <c r="G240" s="144" t="s">
        <v>175</v>
      </c>
      <c r="H240" s="145">
        <v>4</v>
      </c>
      <c r="I240" s="146"/>
      <c r="J240" s="147">
        <f>ROUND(I240*H240,2)</f>
        <v>0</v>
      </c>
      <c r="K240" s="148"/>
      <c r="L240" s="33"/>
      <c r="M240" s="149" t="s">
        <v>1</v>
      </c>
      <c r="N240" s="150" t="s">
        <v>38</v>
      </c>
      <c r="O240" s="58"/>
      <c r="P240" s="151">
        <f>O240*H240</f>
        <v>0</v>
      </c>
      <c r="Q240" s="151">
        <v>0</v>
      </c>
      <c r="R240" s="151">
        <f>Q240*H240</f>
        <v>0</v>
      </c>
      <c r="S240" s="151">
        <v>0</v>
      </c>
      <c r="T240" s="15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3" t="s">
        <v>211</v>
      </c>
      <c r="AT240" s="153" t="s">
        <v>130</v>
      </c>
      <c r="AU240" s="153" t="s">
        <v>83</v>
      </c>
      <c r="AY240" s="17" t="s">
        <v>127</v>
      </c>
      <c r="BE240" s="154">
        <f>IF(N240="základní",J240,0)</f>
        <v>0</v>
      </c>
      <c r="BF240" s="154">
        <f>IF(N240="snížená",J240,0)</f>
        <v>0</v>
      </c>
      <c r="BG240" s="154">
        <f>IF(N240="zákl. přenesená",J240,0)</f>
        <v>0</v>
      </c>
      <c r="BH240" s="154">
        <f>IF(N240="sníž. přenesená",J240,0)</f>
        <v>0</v>
      </c>
      <c r="BI240" s="154">
        <f>IF(N240="nulová",J240,0)</f>
        <v>0</v>
      </c>
      <c r="BJ240" s="17" t="s">
        <v>81</v>
      </c>
      <c r="BK240" s="154">
        <f>ROUND(I240*H240,2)</f>
        <v>0</v>
      </c>
      <c r="BL240" s="17" t="s">
        <v>211</v>
      </c>
      <c r="BM240" s="153" t="s">
        <v>332</v>
      </c>
    </row>
    <row r="241" spans="1:65" s="12" customFormat="1" ht="22.75" customHeight="1">
      <c r="B241" s="127"/>
      <c r="D241" s="128" t="s">
        <v>72</v>
      </c>
      <c r="E241" s="138" t="s">
        <v>333</v>
      </c>
      <c r="F241" s="138" t="s">
        <v>334</v>
      </c>
      <c r="I241" s="130"/>
      <c r="J241" s="139">
        <f>BK241</f>
        <v>0</v>
      </c>
      <c r="L241" s="127"/>
      <c r="M241" s="132"/>
      <c r="N241" s="133"/>
      <c r="O241" s="133"/>
      <c r="P241" s="134">
        <f>SUM(P242:P251)</f>
        <v>0</v>
      </c>
      <c r="Q241" s="133"/>
      <c r="R241" s="134">
        <f>SUM(R242:R251)</f>
        <v>0</v>
      </c>
      <c r="S241" s="133"/>
      <c r="T241" s="135">
        <f>SUM(T242:T251)</f>
        <v>0</v>
      </c>
      <c r="AR241" s="128" t="s">
        <v>83</v>
      </c>
      <c r="AT241" s="136" t="s">
        <v>72</v>
      </c>
      <c r="AU241" s="136" t="s">
        <v>81</v>
      </c>
      <c r="AY241" s="128" t="s">
        <v>127</v>
      </c>
      <c r="BK241" s="137">
        <f>SUM(BK242:BK251)</f>
        <v>0</v>
      </c>
    </row>
    <row r="242" spans="1:65" s="2" customFormat="1" ht="16.5" customHeight="1">
      <c r="A242" s="32"/>
      <c r="B242" s="140"/>
      <c r="C242" s="141" t="s">
        <v>335</v>
      </c>
      <c r="D242" s="141" t="s">
        <v>130</v>
      </c>
      <c r="E242" s="142" t="s">
        <v>336</v>
      </c>
      <c r="F242" s="143" t="s">
        <v>337</v>
      </c>
      <c r="G242" s="144" t="s">
        <v>338</v>
      </c>
      <c r="H242" s="145">
        <v>2</v>
      </c>
      <c r="I242" s="146"/>
      <c r="J242" s="147">
        <f t="shared" ref="J242:J251" si="0">ROUND(I242*H242,2)</f>
        <v>0</v>
      </c>
      <c r="K242" s="148"/>
      <c r="L242" s="33"/>
      <c r="M242" s="149" t="s">
        <v>1</v>
      </c>
      <c r="N242" s="150" t="s">
        <v>38</v>
      </c>
      <c r="O242" s="58"/>
      <c r="P242" s="151">
        <f t="shared" ref="P242:P251" si="1">O242*H242</f>
        <v>0</v>
      </c>
      <c r="Q242" s="151">
        <v>0</v>
      </c>
      <c r="R242" s="151">
        <f t="shared" ref="R242:R251" si="2">Q242*H242</f>
        <v>0</v>
      </c>
      <c r="S242" s="151">
        <v>0</v>
      </c>
      <c r="T242" s="152">
        <f t="shared" ref="T242:T251" si="3"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3" t="s">
        <v>211</v>
      </c>
      <c r="AT242" s="153" t="s">
        <v>130</v>
      </c>
      <c r="AU242" s="153" t="s">
        <v>83</v>
      </c>
      <c r="AY242" s="17" t="s">
        <v>127</v>
      </c>
      <c r="BE242" s="154">
        <f t="shared" ref="BE242:BE251" si="4">IF(N242="základní",J242,0)</f>
        <v>0</v>
      </c>
      <c r="BF242" s="154">
        <f t="shared" ref="BF242:BF251" si="5">IF(N242="snížená",J242,0)</f>
        <v>0</v>
      </c>
      <c r="BG242" s="154">
        <f t="shared" ref="BG242:BG251" si="6">IF(N242="zákl. přenesená",J242,0)</f>
        <v>0</v>
      </c>
      <c r="BH242" s="154">
        <f t="shared" ref="BH242:BH251" si="7">IF(N242="sníž. přenesená",J242,0)</f>
        <v>0</v>
      </c>
      <c r="BI242" s="154">
        <f t="shared" ref="BI242:BI251" si="8">IF(N242="nulová",J242,0)</f>
        <v>0</v>
      </c>
      <c r="BJ242" s="17" t="s">
        <v>81</v>
      </c>
      <c r="BK242" s="154">
        <f t="shared" ref="BK242:BK251" si="9">ROUND(I242*H242,2)</f>
        <v>0</v>
      </c>
      <c r="BL242" s="17" t="s">
        <v>211</v>
      </c>
      <c r="BM242" s="153" t="s">
        <v>339</v>
      </c>
    </row>
    <row r="243" spans="1:65" s="2" customFormat="1" ht="24.15" customHeight="1">
      <c r="A243" s="32"/>
      <c r="B243" s="140"/>
      <c r="C243" s="141" t="s">
        <v>340</v>
      </c>
      <c r="D243" s="141" t="s">
        <v>130</v>
      </c>
      <c r="E243" s="142" t="s">
        <v>341</v>
      </c>
      <c r="F243" s="143" t="s">
        <v>342</v>
      </c>
      <c r="G243" s="144" t="s">
        <v>338</v>
      </c>
      <c r="H243" s="145">
        <v>2</v>
      </c>
      <c r="I243" s="146"/>
      <c r="J243" s="147">
        <f t="shared" si="0"/>
        <v>0</v>
      </c>
      <c r="K243" s="148"/>
      <c r="L243" s="33"/>
      <c r="M243" s="149" t="s">
        <v>1</v>
      </c>
      <c r="N243" s="150" t="s">
        <v>38</v>
      </c>
      <c r="O243" s="58"/>
      <c r="P243" s="151">
        <f t="shared" si="1"/>
        <v>0</v>
      </c>
      <c r="Q243" s="151">
        <v>0</v>
      </c>
      <c r="R243" s="151">
        <f t="shared" si="2"/>
        <v>0</v>
      </c>
      <c r="S243" s="151">
        <v>0</v>
      </c>
      <c r="T243" s="152">
        <f t="shared" si="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3" t="s">
        <v>211</v>
      </c>
      <c r="AT243" s="153" t="s">
        <v>130</v>
      </c>
      <c r="AU243" s="153" t="s">
        <v>83</v>
      </c>
      <c r="AY243" s="17" t="s">
        <v>127</v>
      </c>
      <c r="BE243" s="154">
        <f t="shared" si="4"/>
        <v>0</v>
      </c>
      <c r="BF243" s="154">
        <f t="shared" si="5"/>
        <v>0</v>
      </c>
      <c r="BG243" s="154">
        <f t="shared" si="6"/>
        <v>0</v>
      </c>
      <c r="BH243" s="154">
        <f t="shared" si="7"/>
        <v>0</v>
      </c>
      <c r="BI243" s="154">
        <f t="shared" si="8"/>
        <v>0</v>
      </c>
      <c r="BJ243" s="17" t="s">
        <v>81</v>
      </c>
      <c r="BK243" s="154">
        <f t="shared" si="9"/>
        <v>0</v>
      </c>
      <c r="BL243" s="17" t="s">
        <v>211</v>
      </c>
      <c r="BM243" s="153" t="s">
        <v>343</v>
      </c>
    </row>
    <row r="244" spans="1:65" s="2" customFormat="1" ht="24.15" customHeight="1">
      <c r="A244" s="32"/>
      <c r="B244" s="140"/>
      <c r="C244" s="141" t="s">
        <v>344</v>
      </c>
      <c r="D244" s="141" t="s">
        <v>130</v>
      </c>
      <c r="E244" s="142" t="s">
        <v>345</v>
      </c>
      <c r="F244" s="143" t="s">
        <v>346</v>
      </c>
      <c r="G244" s="144" t="s">
        <v>338</v>
      </c>
      <c r="H244" s="145">
        <v>2</v>
      </c>
      <c r="I244" s="146"/>
      <c r="J244" s="147">
        <f t="shared" si="0"/>
        <v>0</v>
      </c>
      <c r="K244" s="148"/>
      <c r="L244" s="33"/>
      <c r="M244" s="149" t="s">
        <v>1</v>
      </c>
      <c r="N244" s="150" t="s">
        <v>38</v>
      </c>
      <c r="O244" s="58"/>
      <c r="P244" s="151">
        <f t="shared" si="1"/>
        <v>0</v>
      </c>
      <c r="Q244" s="151">
        <v>0</v>
      </c>
      <c r="R244" s="151">
        <f t="shared" si="2"/>
        <v>0</v>
      </c>
      <c r="S244" s="151">
        <v>0</v>
      </c>
      <c r="T244" s="152">
        <f t="shared" si="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3" t="s">
        <v>211</v>
      </c>
      <c r="AT244" s="153" t="s">
        <v>130</v>
      </c>
      <c r="AU244" s="153" t="s">
        <v>83</v>
      </c>
      <c r="AY244" s="17" t="s">
        <v>127</v>
      </c>
      <c r="BE244" s="154">
        <f t="shared" si="4"/>
        <v>0</v>
      </c>
      <c r="BF244" s="154">
        <f t="shared" si="5"/>
        <v>0</v>
      </c>
      <c r="BG244" s="154">
        <f t="shared" si="6"/>
        <v>0</v>
      </c>
      <c r="BH244" s="154">
        <f t="shared" si="7"/>
        <v>0</v>
      </c>
      <c r="BI244" s="154">
        <f t="shared" si="8"/>
        <v>0</v>
      </c>
      <c r="BJ244" s="17" t="s">
        <v>81</v>
      </c>
      <c r="BK244" s="154">
        <f t="shared" si="9"/>
        <v>0</v>
      </c>
      <c r="BL244" s="17" t="s">
        <v>211</v>
      </c>
      <c r="BM244" s="153" t="s">
        <v>347</v>
      </c>
    </row>
    <row r="245" spans="1:65" s="2" customFormat="1" ht="24.15" customHeight="1">
      <c r="A245" s="32"/>
      <c r="B245" s="140"/>
      <c r="C245" s="141" t="s">
        <v>348</v>
      </c>
      <c r="D245" s="141" t="s">
        <v>130</v>
      </c>
      <c r="E245" s="142" t="s">
        <v>349</v>
      </c>
      <c r="F245" s="143" t="s">
        <v>350</v>
      </c>
      <c r="G245" s="144" t="s">
        <v>338</v>
      </c>
      <c r="H245" s="145">
        <v>2</v>
      </c>
      <c r="I245" s="146"/>
      <c r="J245" s="147">
        <f t="shared" si="0"/>
        <v>0</v>
      </c>
      <c r="K245" s="148"/>
      <c r="L245" s="33"/>
      <c r="M245" s="149" t="s">
        <v>1</v>
      </c>
      <c r="N245" s="150" t="s">
        <v>38</v>
      </c>
      <c r="O245" s="58"/>
      <c r="P245" s="151">
        <f t="shared" si="1"/>
        <v>0</v>
      </c>
      <c r="Q245" s="151">
        <v>0</v>
      </c>
      <c r="R245" s="151">
        <f t="shared" si="2"/>
        <v>0</v>
      </c>
      <c r="S245" s="151">
        <v>0</v>
      </c>
      <c r="T245" s="152">
        <f t="shared" si="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3" t="s">
        <v>211</v>
      </c>
      <c r="AT245" s="153" t="s">
        <v>130</v>
      </c>
      <c r="AU245" s="153" t="s">
        <v>83</v>
      </c>
      <c r="AY245" s="17" t="s">
        <v>127</v>
      </c>
      <c r="BE245" s="154">
        <f t="shared" si="4"/>
        <v>0</v>
      </c>
      <c r="BF245" s="154">
        <f t="shared" si="5"/>
        <v>0</v>
      </c>
      <c r="BG245" s="154">
        <f t="shared" si="6"/>
        <v>0</v>
      </c>
      <c r="BH245" s="154">
        <f t="shared" si="7"/>
        <v>0</v>
      </c>
      <c r="BI245" s="154">
        <f t="shared" si="8"/>
        <v>0</v>
      </c>
      <c r="BJ245" s="17" t="s">
        <v>81</v>
      </c>
      <c r="BK245" s="154">
        <f t="shared" si="9"/>
        <v>0</v>
      </c>
      <c r="BL245" s="17" t="s">
        <v>211</v>
      </c>
      <c r="BM245" s="153" t="s">
        <v>351</v>
      </c>
    </row>
    <row r="246" spans="1:65" s="2" customFormat="1" ht="21.75" customHeight="1">
      <c r="A246" s="32"/>
      <c r="B246" s="140"/>
      <c r="C246" s="141" t="s">
        <v>352</v>
      </c>
      <c r="D246" s="141" t="s">
        <v>130</v>
      </c>
      <c r="E246" s="142" t="s">
        <v>353</v>
      </c>
      <c r="F246" s="143" t="s">
        <v>354</v>
      </c>
      <c r="G246" s="144" t="s">
        <v>338</v>
      </c>
      <c r="H246" s="145">
        <v>2</v>
      </c>
      <c r="I246" s="146"/>
      <c r="J246" s="147">
        <f t="shared" si="0"/>
        <v>0</v>
      </c>
      <c r="K246" s="148"/>
      <c r="L246" s="33"/>
      <c r="M246" s="149" t="s">
        <v>1</v>
      </c>
      <c r="N246" s="150" t="s">
        <v>38</v>
      </c>
      <c r="O246" s="58"/>
      <c r="P246" s="151">
        <f t="shared" si="1"/>
        <v>0</v>
      </c>
      <c r="Q246" s="151">
        <v>0</v>
      </c>
      <c r="R246" s="151">
        <f t="shared" si="2"/>
        <v>0</v>
      </c>
      <c r="S246" s="151">
        <v>0</v>
      </c>
      <c r="T246" s="152">
        <f t="shared" si="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3" t="s">
        <v>211</v>
      </c>
      <c r="AT246" s="153" t="s">
        <v>130</v>
      </c>
      <c r="AU246" s="153" t="s">
        <v>83</v>
      </c>
      <c r="AY246" s="17" t="s">
        <v>127</v>
      </c>
      <c r="BE246" s="154">
        <f t="shared" si="4"/>
        <v>0</v>
      </c>
      <c r="BF246" s="154">
        <f t="shared" si="5"/>
        <v>0</v>
      </c>
      <c r="BG246" s="154">
        <f t="shared" si="6"/>
        <v>0</v>
      </c>
      <c r="BH246" s="154">
        <f t="shared" si="7"/>
        <v>0</v>
      </c>
      <c r="BI246" s="154">
        <f t="shared" si="8"/>
        <v>0</v>
      </c>
      <c r="BJ246" s="17" t="s">
        <v>81</v>
      </c>
      <c r="BK246" s="154">
        <f t="shared" si="9"/>
        <v>0</v>
      </c>
      <c r="BL246" s="17" t="s">
        <v>211</v>
      </c>
      <c r="BM246" s="153" t="s">
        <v>355</v>
      </c>
    </row>
    <row r="247" spans="1:65" s="2" customFormat="1" ht="16.5" customHeight="1">
      <c r="A247" s="32"/>
      <c r="B247" s="140"/>
      <c r="C247" s="141" t="s">
        <v>356</v>
      </c>
      <c r="D247" s="141" t="s">
        <v>130</v>
      </c>
      <c r="E247" s="142" t="s">
        <v>357</v>
      </c>
      <c r="F247" s="143" t="s">
        <v>358</v>
      </c>
      <c r="G247" s="144" t="s">
        <v>338</v>
      </c>
      <c r="H247" s="145">
        <v>2</v>
      </c>
      <c r="I247" s="146"/>
      <c r="J247" s="147">
        <f t="shared" si="0"/>
        <v>0</v>
      </c>
      <c r="K247" s="148"/>
      <c r="L247" s="33"/>
      <c r="M247" s="149" t="s">
        <v>1</v>
      </c>
      <c r="N247" s="150" t="s">
        <v>38</v>
      </c>
      <c r="O247" s="58"/>
      <c r="P247" s="151">
        <f t="shared" si="1"/>
        <v>0</v>
      </c>
      <c r="Q247" s="151">
        <v>0</v>
      </c>
      <c r="R247" s="151">
        <f t="shared" si="2"/>
        <v>0</v>
      </c>
      <c r="S247" s="151">
        <v>0</v>
      </c>
      <c r="T247" s="152">
        <f t="shared" si="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3" t="s">
        <v>211</v>
      </c>
      <c r="AT247" s="153" t="s">
        <v>130</v>
      </c>
      <c r="AU247" s="153" t="s">
        <v>83</v>
      </c>
      <c r="AY247" s="17" t="s">
        <v>127</v>
      </c>
      <c r="BE247" s="154">
        <f t="shared" si="4"/>
        <v>0</v>
      </c>
      <c r="BF247" s="154">
        <f t="shared" si="5"/>
        <v>0</v>
      </c>
      <c r="BG247" s="154">
        <f t="shared" si="6"/>
        <v>0</v>
      </c>
      <c r="BH247" s="154">
        <f t="shared" si="7"/>
        <v>0</v>
      </c>
      <c r="BI247" s="154">
        <f t="shared" si="8"/>
        <v>0</v>
      </c>
      <c r="BJ247" s="17" t="s">
        <v>81</v>
      </c>
      <c r="BK247" s="154">
        <f t="shared" si="9"/>
        <v>0</v>
      </c>
      <c r="BL247" s="17" t="s">
        <v>211</v>
      </c>
      <c r="BM247" s="153" t="s">
        <v>359</v>
      </c>
    </row>
    <row r="248" spans="1:65" s="2" customFormat="1" ht="24.15" customHeight="1">
      <c r="A248" s="32"/>
      <c r="B248" s="140"/>
      <c r="C248" s="141" t="s">
        <v>360</v>
      </c>
      <c r="D248" s="141" t="s">
        <v>130</v>
      </c>
      <c r="E248" s="142" t="s">
        <v>361</v>
      </c>
      <c r="F248" s="143" t="s">
        <v>362</v>
      </c>
      <c r="G248" s="144" t="s">
        <v>338</v>
      </c>
      <c r="H248" s="145">
        <v>2</v>
      </c>
      <c r="I248" s="146"/>
      <c r="J248" s="147">
        <f t="shared" si="0"/>
        <v>0</v>
      </c>
      <c r="K248" s="148"/>
      <c r="L248" s="33"/>
      <c r="M248" s="149" t="s">
        <v>1</v>
      </c>
      <c r="N248" s="150" t="s">
        <v>38</v>
      </c>
      <c r="O248" s="58"/>
      <c r="P248" s="151">
        <f t="shared" si="1"/>
        <v>0</v>
      </c>
      <c r="Q248" s="151">
        <v>0</v>
      </c>
      <c r="R248" s="151">
        <f t="shared" si="2"/>
        <v>0</v>
      </c>
      <c r="S248" s="151">
        <v>0</v>
      </c>
      <c r="T248" s="152">
        <f t="shared" si="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3" t="s">
        <v>211</v>
      </c>
      <c r="AT248" s="153" t="s">
        <v>130</v>
      </c>
      <c r="AU248" s="153" t="s">
        <v>83</v>
      </c>
      <c r="AY248" s="17" t="s">
        <v>127</v>
      </c>
      <c r="BE248" s="154">
        <f t="shared" si="4"/>
        <v>0</v>
      </c>
      <c r="BF248" s="154">
        <f t="shared" si="5"/>
        <v>0</v>
      </c>
      <c r="BG248" s="154">
        <f t="shared" si="6"/>
        <v>0</v>
      </c>
      <c r="BH248" s="154">
        <f t="shared" si="7"/>
        <v>0</v>
      </c>
      <c r="BI248" s="154">
        <f t="shared" si="8"/>
        <v>0</v>
      </c>
      <c r="BJ248" s="17" t="s">
        <v>81</v>
      </c>
      <c r="BK248" s="154">
        <f t="shared" si="9"/>
        <v>0</v>
      </c>
      <c r="BL248" s="17" t="s">
        <v>211</v>
      </c>
      <c r="BM248" s="153" t="s">
        <v>363</v>
      </c>
    </row>
    <row r="249" spans="1:65" s="2" customFormat="1" ht="16.5" customHeight="1">
      <c r="A249" s="32"/>
      <c r="B249" s="140"/>
      <c r="C249" s="141" t="s">
        <v>364</v>
      </c>
      <c r="D249" s="141" t="s">
        <v>130</v>
      </c>
      <c r="E249" s="142" t="s">
        <v>365</v>
      </c>
      <c r="F249" s="143" t="s">
        <v>366</v>
      </c>
      <c r="G249" s="144" t="s">
        <v>175</v>
      </c>
      <c r="H249" s="145">
        <v>2</v>
      </c>
      <c r="I249" s="146"/>
      <c r="J249" s="147">
        <f t="shared" si="0"/>
        <v>0</v>
      </c>
      <c r="K249" s="148"/>
      <c r="L249" s="33"/>
      <c r="M249" s="149" t="s">
        <v>1</v>
      </c>
      <c r="N249" s="150" t="s">
        <v>38</v>
      </c>
      <c r="O249" s="58"/>
      <c r="P249" s="151">
        <f t="shared" si="1"/>
        <v>0</v>
      </c>
      <c r="Q249" s="151">
        <v>0</v>
      </c>
      <c r="R249" s="151">
        <f t="shared" si="2"/>
        <v>0</v>
      </c>
      <c r="S249" s="151">
        <v>0</v>
      </c>
      <c r="T249" s="152">
        <f t="shared" si="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3" t="s">
        <v>211</v>
      </c>
      <c r="AT249" s="153" t="s">
        <v>130</v>
      </c>
      <c r="AU249" s="153" t="s">
        <v>83</v>
      </c>
      <c r="AY249" s="17" t="s">
        <v>127</v>
      </c>
      <c r="BE249" s="154">
        <f t="shared" si="4"/>
        <v>0</v>
      </c>
      <c r="BF249" s="154">
        <f t="shared" si="5"/>
        <v>0</v>
      </c>
      <c r="BG249" s="154">
        <f t="shared" si="6"/>
        <v>0</v>
      </c>
      <c r="BH249" s="154">
        <f t="shared" si="7"/>
        <v>0</v>
      </c>
      <c r="BI249" s="154">
        <f t="shared" si="8"/>
        <v>0</v>
      </c>
      <c r="BJ249" s="17" t="s">
        <v>81</v>
      </c>
      <c r="BK249" s="154">
        <f t="shared" si="9"/>
        <v>0</v>
      </c>
      <c r="BL249" s="17" t="s">
        <v>211</v>
      </c>
      <c r="BM249" s="153" t="s">
        <v>367</v>
      </c>
    </row>
    <row r="250" spans="1:65" s="2" customFormat="1" ht="24.15" customHeight="1">
      <c r="A250" s="32"/>
      <c r="B250" s="140"/>
      <c r="C250" s="141" t="s">
        <v>368</v>
      </c>
      <c r="D250" s="141" t="s">
        <v>130</v>
      </c>
      <c r="E250" s="142" t="s">
        <v>369</v>
      </c>
      <c r="F250" s="143" t="s">
        <v>370</v>
      </c>
      <c r="G250" s="144" t="s">
        <v>270</v>
      </c>
      <c r="H250" s="145">
        <v>0.04</v>
      </c>
      <c r="I250" s="146"/>
      <c r="J250" s="147">
        <f t="shared" si="0"/>
        <v>0</v>
      </c>
      <c r="K250" s="148"/>
      <c r="L250" s="33"/>
      <c r="M250" s="149" t="s">
        <v>1</v>
      </c>
      <c r="N250" s="150" t="s">
        <v>38</v>
      </c>
      <c r="O250" s="58"/>
      <c r="P250" s="151">
        <f t="shared" si="1"/>
        <v>0</v>
      </c>
      <c r="Q250" s="151">
        <v>0</v>
      </c>
      <c r="R250" s="151">
        <f t="shared" si="2"/>
        <v>0</v>
      </c>
      <c r="S250" s="151">
        <v>0</v>
      </c>
      <c r="T250" s="152">
        <f t="shared" si="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3" t="s">
        <v>211</v>
      </c>
      <c r="AT250" s="153" t="s">
        <v>130</v>
      </c>
      <c r="AU250" s="153" t="s">
        <v>83</v>
      </c>
      <c r="AY250" s="17" t="s">
        <v>127</v>
      </c>
      <c r="BE250" s="154">
        <f t="shared" si="4"/>
        <v>0</v>
      </c>
      <c r="BF250" s="154">
        <f t="shared" si="5"/>
        <v>0</v>
      </c>
      <c r="BG250" s="154">
        <f t="shared" si="6"/>
        <v>0</v>
      </c>
      <c r="BH250" s="154">
        <f t="shared" si="7"/>
        <v>0</v>
      </c>
      <c r="BI250" s="154">
        <f t="shared" si="8"/>
        <v>0</v>
      </c>
      <c r="BJ250" s="17" t="s">
        <v>81</v>
      </c>
      <c r="BK250" s="154">
        <f t="shared" si="9"/>
        <v>0</v>
      </c>
      <c r="BL250" s="17" t="s">
        <v>211</v>
      </c>
      <c r="BM250" s="153" t="s">
        <v>371</v>
      </c>
    </row>
    <row r="251" spans="1:65" s="2" customFormat="1" ht="24.15" customHeight="1">
      <c r="A251" s="32"/>
      <c r="B251" s="140"/>
      <c r="C251" s="141" t="s">
        <v>372</v>
      </c>
      <c r="D251" s="141" t="s">
        <v>130</v>
      </c>
      <c r="E251" s="142" t="s">
        <v>373</v>
      </c>
      <c r="F251" s="143" t="s">
        <v>374</v>
      </c>
      <c r="G251" s="144" t="s">
        <v>270</v>
      </c>
      <c r="H251" s="145">
        <v>0.04</v>
      </c>
      <c r="I251" s="146"/>
      <c r="J251" s="147">
        <f t="shared" si="0"/>
        <v>0</v>
      </c>
      <c r="K251" s="148"/>
      <c r="L251" s="33"/>
      <c r="M251" s="149" t="s">
        <v>1</v>
      </c>
      <c r="N251" s="150" t="s">
        <v>38</v>
      </c>
      <c r="O251" s="58"/>
      <c r="P251" s="151">
        <f t="shared" si="1"/>
        <v>0</v>
      </c>
      <c r="Q251" s="151">
        <v>0</v>
      </c>
      <c r="R251" s="151">
        <f t="shared" si="2"/>
        <v>0</v>
      </c>
      <c r="S251" s="151">
        <v>0</v>
      </c>
      <c r="T251" s="152">
        <f t="shared" si="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3" t="s">
        <v>211</v>
      </c>
      <c r="AT251" s="153" t="s">
        <v>130</v>
      </c>
      <c r="AU251" s="153" t="s">
        <v>83</v>
      </c>
      <c r="AY251" s="17" t="s">
        <v>127</v>
      </c>
      <c r="BE251" s="154">
        <f t="shared" si="4"/>
        <v>0</v>
      </c>
      <c r="BF251" s="154">
        <f t="shared" si="5"/>
        <v>0</v>
      </c>
      <c r="BG251" s="154">
        <f t="shared" si="6"/>
        <v>0</v>
      </c>
      <c r="BH251" s="154">
        <f t="shared" si="7"/>
        <v>0</v>
      </c>
      <c r="BI251" s="154">
        <f t="shared" si="8"/>
        <v>0</v>
      </c>
      <c r="BJ251" s="17" t="s">
        <v>81</v>
      </c>
      <c r="BK251" s="154">
        <f t="shared" si="9"/>
        <v>0</v>
      </c>
      <c r="BL251" s="17" t="s">
        <v>211</v>
      </c>
      <c r="BM251" s="153" t="s">
        <v>375</v>
      </c>
    </row>
    <row r="252" spans="1:65" s="12" customFormat="1" ht="22.75" customHeight="1">
      <c r="B252" s="127"/>
      <c r="D252" s="128" t="s">
        <v>72</v>
      </c>
      <c r="E252" s="138" t="s">
        <v>376</v>
      </c>
      <c r="F252" s="138" t="s">
        <v>377</v>
      </c>
      <c r="I252" s="130"/>
      <c r="J252" s="139">
        <f>BK252</f>
        <v>0</v>
      </c>
      <c r="L252" s="127"/>
      <c r="M252" s="132"/>
      <c r="N252" s="133"/>
      <c r="O252" s="133"/>
      <c r="P252" s="134">
        <f>SUM(P253:P278)</f>
        <v>0</v>
      </c>
      <c r="Q252" s="133"/>
      <c r="R252" s="134">
        <f>SUM(R253:R278)</f>
        <v>0</v>
      </c>
      <c r="S252" s="133"/>
      <c r="T252" s="135">
        <f>SUM(T253:T278)</f>
        <v>0</v>
      </c>
      <c r="AR252" s="128" t="s">
        <v>83</v>
      </c>
      <c r="AT252" s="136" t="s">
        <v>72</v>
      </c>
      <c r="AU252" s="136" t="s">
        <v>81</v>
      </c>
      <c r="AY252" s="128" t="s">
        <v>127</v>
      </c>
      <c r="BK252" s="137">
        <f>SUM(BK253:BK278)</f>
        <v>0</v>
      </c>
    </row>
    <row r="253" spans="1:65" s="2" customFormat="1" ht="16.5" customHeight="1">
      <c r="A253" s="32"/>
      <c r="B253" s="140"/>
      <c r="C253" s="141" t="s">
        <v>378</v>
      </c>
      <c r="D253" s="141" t="s">
        <v>130</v>
      </c>
      <c r="E253" s="142" t="s">
        <v>379</v>
      </c>
      <c r="F253" s="143" t="s">
        <v>380</v>
      </c>
      <c r="G253" s="144" t="s">
        <v>317</v>
      </c>
      <c r="H253" s="145">
        <v>1</v>
      </c>
      <c r="I253" s="146"/>
      <c r="J253" s="147">
        <f t="shared" ref="J253:J278" si="10">ROUND(I253*H253,2)</f>
        <v>0</v>
      </c>
      <c r="K253" s="148"/>
      <c r="L253" s="33"/>
      <c r="M253" s="149" t="s">
        <v>1</v>
      </c>
      <c r="N253" s="150" t="s">
        <v>38</v>
      </c>
      <c r="O253" s="58"/>
      <c r="P253" s="151">
        <f t="shared" ref="P253:P278" si="11">O253*H253</f>
        <v>0</v>
      </c>
      <c r="Q253" s="151">
        <v>0</v>
      </c>
      <c r="R253" s="151">
        <f t="shared" ref="R253:R278" si="12">Q253*H253</f>
        <v>0</v>
      </c>
      <c r="S253" s="151">
        <v>0</v>
      </c>
      <c r="T253" s="152">
        <f t="shared" ref="T253:T278" si="1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3" t="s">
        <v>211</v>
      </c>
      <c r="AT253" s="153" t="s">
        <v>130</v>
      </c>
      <c r="AU253" s="153" t="s">
        <v>83</v>
      </c>
      <c r="AY253" s="17" t="s">
        <v>127</v>
      </c>
      <c r="BE253" s="154">
        <f t="shared" ref="BE253:BE278" si="14">IF(N253="základní",J253,0)</f>
        <v>0</v>
      </c>
      <c r="BF253" s="154">
        <f t="shared" ref="BF253:BF278" si="15">IF(N253="snížená",J253,0)</f>
        <v>0</v>
      </c>
      <c r="BG253" s="154">
        <f t="shared" ref="BG253:BG278" si="16">IF(N253="zákl. přenesená",J253,0)</f>
        <v>0</v>
      </c>
      <c r="BH253" s="154">
        <f t="shared" ref="BH253:BH278" si="17">IF(N253="sníž. přenesená",J253,0)</f>
        <v>0</v>
      </c>
      <c r="BI253" s="154">
        <f t="shared" ref="BI253:BI278" si="18">IF(N253="nulová",J253,0)</f>
        <v>0</v>
      </c>
      <c r="BJ253" s="17" t="s">
        <v>81</v>
      </c>
      <c r="BK253" s="154">
        <f t="shared" ref="BK253:BK278" si="19">ROUND(I253*H253,2)</f>
        <v>0</v>
      </c>
      <c r="BL253" s="17" t="s">
        <v>211</v>
      </c>
      <c r="BM253" s="153" t="s">
        <v>381</v>
      </c>
    </row>
    <row r="254" spans="1:65" s="2" customFormat="1" ht="21.75" customHeight="1">
      <c r="A254" s="32"/>
      <c r="B254" s="140"/>
      <c r="C254" s="141" t="s">
        <v>382</v>
      </c>
      <c r="D254" s="141" t="s">
        <v>130</v>
      </c>
      <c r="E254" s="142" t="s">
        <v>383</v>
      </c>
      <c r="F254" s="143" t="s">
        <v>384</v>
      </c>
      <c r="G254" s="144" t="s">
        <v>317</v>
      </c>
      <c r="H254" s="145">
        <v>1</v>
      </c>
      <c r="I254" s="146"/>
      <c r="J254" s="147">
        <f t="shared" si="10"/>
        <v>0</v>
      </c>
      <c r="K254" s="148"/>
      <c r="L254" s="33"/>
      <c r="M254" s="149" t="s">
        <v>1</v>
      </c>
      <c r="N254" s="150" t="s">
        <v>38</v>
      </c>
      <c r="O254" s="58"/>
      <c r="P254" s="151">
        <f t="shared" si="11"/>
        <v>0</v>
      </c>
      <c r="Q254" s="151">
        <v>0</v>
      </c>
      <c r="R254" s="151">
        <f t="shared" si="12"/>
        <v>0</v>
      </c>
      <c r="S254" s="151">
        <v>0</v>
      </c>
      <c r="T254" s="152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3" t="s">
        <v>211</v>
      </c>
      <c r="AT254" s="153" t="s">
        <v>130</v>
      </c>
      <c r="AU254" s="153" t="s">
        <v>83</v>
      </c>
      <c r="AY254" s="17" t="s">
        <v>127</v>
      </c>
      <c r="BE254" s="154">
        <f t="shared" si="14"/>
        <v>0</v>
      </c>
      <c r="BF254" s="154">
        <f t="shared" si="15"/>
        <v>0</v>
      </c>
      <c r="BG254" s="154">
        <f t="shared" si="16"/>
        <v>0</v>
      </c>
      <c r="BH254" s="154">
        <f t="shared" si="17"/>
        <v>0</v>
      </c>
      <c r="BI254" s="154">
        <f t="shared" si="18"/>
        <v>0</v>
      </c>
      <c r="BJ254" s="17" t="s">
        <v>81</v>
      </c>
      <c r="BK254" s="154">
        <f t="shared" si="19"/>
        <v>0</v>
      </c>
      <c r="BL254" s="17" t="s">
        <v>211</v>
      </c>
      <c r="BM254" s="153" t="s">
        <v>385</v>
      </c>
    </row>
    <row r="255" spans="1:65" s="2" customFormat="1" ht="16.5" customHeight="1">
      <c r="A255" s="32"/>
      <c r="B255" s="140"/>
      <c r="C255" s="141" t="s">
        <v>386</v>
      </c>
      <c r="D255" s="141" t="s">
        <v>130</v>
      </c>
      <c r="E255" s="142" t="s">
        <v>387</v>
      </c>
      <c r="F255" s="143" t="s">
        <v>388</v>
      </c>
      <c r="G255" s="144" t="s">
        <v>317</v>
      </c>
      <c r="H255" s="145">
        <v>1</v>
      </c>
      <c r="I255" s="146"/>
      <c r="J255" s="147">
        <f t="shared" si="10"/>
        <v>0</v>
      </c>
      <c r="K255" s="148"/>
      <c r="L255" s="33"/>
      <c r="M255" s="149" t="s">
        <v>1</v>
      </c>
      <c r="N255" s="150" t="s">
        <v>38</v>
      </c>
      <c r="O255" s="58"/>
      <c r="P255" s="151">
        <f t="shared" si="11"/>
        <v>0</v>
      </c>
      <c r="Q255" s="151">
        <v>0</v>
      </c>
      <c r="R255" s="151">
        <f t="shared" si="12"/>
        <v>0</v>
      </c>
      <c r="S255" s="151">
        <v>0</v>
      </c>
      <c r="T255" s="152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3" t="s">
        <v>211</v>
      </c>
      <c r="AT255" s="153" t="s">
        <v>130</v>
      </c>
      <c r="AU255" s="153" t="s">
        <v>83</v>
      </c>
      <c r="AY255" s="17" t="s">
        <v>127</v>
      </c>
      <c r="BE255" s="154">
        <f t="shared" si="14"/>
        <v>0</v>
      </c>
      <c r="BF255" s="154">
        <f t="shared" si="15"/>
        <v>0</v>
      </c>
      <c r="BG255" s="154">
        <f t="shared" si="16"/>
        <v>0</v>
      </c>
      <c r="BH255" s="154">
        <f t="shared" si="17"/>
        <v>0</v>
      </c>
      <c r="BI255" s="154">
        <f t="shared" si="18"/>
        <v>0</v>
      </c>
      <c r="BJ255" s="17" t="s">
        <v>81</v>
      </c>
      <c r="BK255" s="154">
        <f t="shared" si="19"/>
        <v>0</v>
      </c>
      <c r="BL255" s="17" t="s">
        <v>211</v>
      </c>
      <c r="BM255" s="153" t="s">
        <v>389</v>
      </c>
    </row>
    <row r="256" spans="1:65" s="2" customFormat="1" ht="16.5" customHeight="1">
      <c r="A256" s="32"/>
      <c r="B256" s="140"/>
      <c r="C256" s="141" t="s">
        <v>390</v>
      </c>
      <c r="D256" s="141" t="s">
        <v>130</v>
      </c>
      <c r="E256" s="142" t="s">
        <v>391</v>
      </c>
      <c r="F256" s="143" t="s">
        <v>392</v>
      </c>
      <c r="G256" s="144" t="s">
        <v>175</v>
      </c>
      <c r="H256" s="145">
        <v>1</v>
      </c>
      <c r="I256" s="146"/>
      <c r="J256" s="147">
        <f t="shared" si="10"/>
        <v>0</v>
      </c>
      <c r="K256" s="148"/>
      <c r="L256" s="33"/>
      <c r="M256" s="149" t="s">
        <v>1</v>
      </c>
      <c r="N256" s="150" t="s">
        <v>38</v>
      </c>
      <c r="O256" s="58"/>
      <c r="P256" s="151">
        <f t="shared" si="11"/>
        <v>0</v>
      </c>
      <c r="Q256" s="151">
        <v>0</v>
      </c>
      <c r="R256" s="151">
        <f t="shared" si="12"/>
        <v>0</v>
      </c>
      <c r="S256" s="151">
        <v>0</v>
      </c>
      <c r="T256" s="152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3" t="s">
        <v>211</v>
      </c>
      <c r="AT256" s="153" t="s">
        <v>130</v>
      </c>
      <c r="AU256" s="153" t="s">
        <v>83</v>
      </c>
      <c r="AY256" s="17" t="s">
        <v>127</v>
      </c>
      <c r="BE256" s="154">
        <f t="shared" si="14"/>
        <v>0</v>
      </c>
      <c r="BF256" s="154">
        <f t="shared" si="15"/>
        <v>0</v>
      </c>
      <c r="BG256" s="154">
        <f t="shared" si="16"/>
        <v>0</v>
      </c>
      <c r="BH256" s="154">
        <f t="shared" si="17"/>
        <v>0</v>
      </c>
      <c r="BI256" s="154">
        <f t="shared" si="18"/>
        <v>0</v>
      </c>
      <c r="BJ256" s="17" t="s">
        <v>81</v>
      </c>
      <c r="BK256" s="154">
        <f t="shared" si="19"/>
        <v>0</v>
      </c>
      <c r="BL256" s="17" t="s">
        <v>211</v>
      </c>
      <c r="BM256" s="153" t="s">
        <v>393</v>
      </c>
    </row>
    <row r="257" spans="1:65" s="2" customFormat="1" ht="16.5" customHeight="1">
      <c r="A257" s="32"/>
      <c r="B257" s="140"/>
      <c r="C257" s="141" t="s">
        <v>394</v>
      </c>
      <c r="D257" s="141" t="s">
        <v>130</v>
      </c>
      <c r="E257" s="142" t="s">
        <v>395</v>
      </c>
      <c r="F257" s="143" t="s">
        <v>396</v>
      </c>
      <c r="G257" s="144" t="s">
        <v>143</v>
      </c>
      <c r="H257" s="145">
        <v>95</v>
      </c>
      <c r="I257" s="146"/>
      <c r="J257" s="147">
        <f t="shared" si="10"/>
        <v>0</v>
      </c>
      <c r="K257" s="148"/>
      <c r="L257" s="33"/>
      <c r="M257" s="149" t="s">
        <v>1</v>
      </c>
      <c r="N257" s="150" t="s">
        <v>38</v>
      </c>
      <c r="O257" s="58"/>
      <c r="P257" s="151">
        <f t="shared" si="11"/>
        <v>0</v>
      </c>
      <c r="Q257" s="151">
        <v>0</v>
      </c>
      <c r="R257" s="151">
        <f t="shared" si="12"/>
        <v>0</v>
      </c>
      <c r="S257" s="151">
        <v>0</v>
      </c>
      <c r="T257" s="152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3" t="s">
        <v>211</v>
      </c>
      <c r="AT257" s="153" t="s">
        <v>130</v>
      </c>
      <c r="AU257" s="153" t="s">
        <v>83</v>
      </c>
      <c r="AY257" s="17" t="s">
        <v>127</v>
      </c>
      <c r="BE257" s="154">
        <f t="shared" si="14"/>
        <v>0</v>
      </c>
      <c r="BF257" s="154">
        <f t="shared" si="15"/>
        <v>0</v>
      </c>
      <c r="BG257" s="154">
        <f t="shared" si="16"/>
        <v>0</v>
      </c>
      <c r="BH257" s="154">
        <f t="shared" si="17"/>
        <v>0</v>
      </c>
      <c r="BI257" s="154">
        <f t="shared" si="18"/>
        <v>0</v>
      </c>
      <c r="BJ257" s="17" t="s">
        <v>81</v>
      </c>
      <c r="BK257" s="154">
        <f t="shared" si="19"/>
        <v>0</v>
      </c>
      <c r="BL257" s="17" t="s">
        <v>211</v>
      </c>
      <c r="BM257" s="153" t="s">
        <v>397</v>
      </c>
    </row>
    <row r="258" spans="1:65" s="2" customFormat="1" ht="16.5" customHeight="1">
      <c r="A258" s="32"/>
      <c r="B258" s="140"/>
      <c r="C258" s="141" t="s">
        <v>398</v>
      </c>
      <c r="D258" s="141" t="s">
        <v>130</v>
      </c>
      <c r="E258" s="142" t="s">
        <v>399</v>
      </c>
      <c r="F258" s="143" t="s">
        <v>400</v>
      </c>
      <c r="G258" s="144" t="s">
        <v>143</v>
      </c>
      <c r="H258" s="145">
        <v>110</v>
      </c>
      <c r="I258" s="146"/>
      <c r="J258" s="147">
        <f t="shared" si="10"/>
        <v>0</v>
      </c>
      <c r="K258" s="148"/>
      <c r="L258" s="33"/>
      <c r="M258" s="149" t="s">
        <v>1</v>
      </c>
      <c r="N258" s="150" t="s">
        <v>38</v>
      </c>
      <c r="O258" s="58"/>
      <c r="P258" s="151">
        <f t="shared" si="11"/>
        <v>0</v>
      </c>
      <c r="Q258" s="151">
        <v>0</v>
      </c>
      <c r="R258" s="151">
        <f t="shared" si="12"/>
        <v>0</v>
      </c>
      <c r="S258" s="151">
        <v>0</v>
      </c>
      <c r="T258" s="152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3" t="s">
        <v>211</v>
      </c>
      <c r="AT258" s="153" t="s">
        <v>130</v>
      </c>
      <c r="AU258" s="153" t="s">
        <v>83</v>
      </c>
      <c r="AY258" s="17" t="s">
        <v>127</v>
      </c>
      <c r="BE258" s="154">
        <f t="shared" si="14"/>
        <v>0</v>
      </c>
      <c r="BF258" s="154">
        <f t="shared" si="15"/>
        <v>0</v>
      </c>
      <c r="BG258" s="154">
        <f t="shared" si="16"/>
        <v>0</v>
      </c>
      <c r="BH258" s="154">
        <f t="shared" si="17"/>
        <v>0</v>
      </c>
      <c r="BI258" s="154">
        <f t="shared" si="18"/>
        <v>0</v>
      </c>
      <c r="BJ258" s="17" t="s">
        <v>81</v>
      </c>
      <c r="BK258" s="154">
        <f t="shared" si="19"/>
        <v>0</v>
      </c>
      <c r="BL258" s="17" t="s">
        <v>211</v>
      </c>
      <c r="BM258" s="153" t="s">
        <v>401</v>
      </c>
    </row>
    <row r="259" spans="1:65" s="2" customFormat="1" ht="16.5" customHeight="1">
      <c r="A259" s="32"/>
      <c r="B259" s="140"/>
      <c r="C259" s="141" t="s">
        <v>402</v>
      </c>
      <c r="D259" s="141" t="s">
        <v>130</v>
      </c>
      <c r="E259" s="142" t="s">
        <v>403</v>
      </c>
      <c r="F259" s="143" t="s">
        <v>404</v>
      </c>
      <c r="G259" s="144" t="s">
        <v>143</v>
      </c>
      <c r="H259" s="145">
        <v>56</v>
      </c>
      <c r="I259" s="146"/>
      <c r="J259" s="147">
        <f t="shared" si="10"/>
        <v>0</v>
      </c>
      <c r="K259" s="148"/>
      <c r="L259" s="33"/>
      <c r="M259" s="149" t="s">
        <v>1</v>
      </c>
      <c r="N259" s="150" t="s">
        <v>38</v>
      </c>
      <c r="O259" s="58"/>
      <c r="P259" s="151">
        <f t="shared" si="11"/>
        <v>0</v>
      </c>
      <c r="Q259" s="151">
        <v>0</v>
      </c>
      <c r="R259" s="151">
        <f t="shared" si="12"/>
        <v>0</v>
      </c>
      <c r="S259" s="151">
        <v>0</v>
      </c>
      <c r="T259" s="152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3" t="s">
        <v>211</v>
      </c>
      <c r="AT259" s="153" t="s">
        <v>130</v>
      </c>
      <c r="AU259" s="153" t="s">
        <v>83</v>
      </c>
      <c r="AY259" s="17" t="s">
        <v>127</v>
      </c>
      <c r="BE259" s="154">
        <f t="shared" si="14"/>
        <v>0</v>
      </c>
      <c r="BF259" s="154">
        <f t="shared" si="15"/>
        <v>0</v>
      </c>
      <c r="BG259" s="154">
        <f t="shared" si="16"/>
        <v>0</v>
      </c>
      <c r="BH259" s="154">
        <f t="shared" si="17"/>
        <v>0</v>
      </c>
      <c r="BI259" s="154">
        <f t="shared" si="18"/>
        <v>0</v>
      </c>
      <c r="BJ259" s="17" t="s">
        <v>81</v>
      </c>
      <c r="BK259" s="154">
        <f t="shared" si="19"/>
        <v>0</v>
      </c>
      <c r="BL259" s="17" t="s">
        <v>211</v>
      </c>
      <c r="BM259" s="153" t="s">
        <v>405</v>
      </c>
    </row>
    <row r="260" spans="1:65" s="2" customFormat="1" ht="16.5" customHeight="1">
      <c r="A260" s="32"/>
      <c r="B260" s="140"/>
      <c r="C260" s="141" t="s">
        <v>406</v>
      </c>
      <c r="D260" s="141" t="s">
        <v>130</v>
      </c>
      <c r="E260" s="142" t="s">
        <v>407</v>
      </c>
      <c r="F260" s="143" t="s">
        <v>408</v>
      </c>
      <c r="G260" s="144" t="s">
        <v>143</v>
      </c>
      <c r="H260" s="145">
        <v>35</v>
      </c>
      <c r="I260" s="146"/>
      <c r="J260" s="147">
        <f t="shared" si="10"/>
        <v>0</v>
      </c>
      <c r="K260" s="148"/>
      <c r="L260" s="33"/>
      <c r="M260" s="149" t="s">
        <v>1</v>
      </c>
      <c r="N260" s="150" t="s">
        <v>38</v>
      </c>
      <c r="O260" s="58"/>
      <c r="P260" s="151">
        <f t="shared" si="11"/>
        <v>0</v>
      </c>
      <c r="Q260" s="151">
        <v>0</v>
      </c>
      <c r="R260" s="151">
        <f t="shared" si="12"/>
        <v>0</v>
      </c>
      <c r="S260" s="151">
        <v>0</v>
      </c>
      <c r="T260" s="152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3" t="s">
        <v>211</v>
      </c>
      <c r="AT260" s="153" t="s">
        <v>130</v>
      </c>
      <c r="AU260" s="153" t="s">
        <v>83</v>
      </c>
      <c r="AY260" s="17" t="s">
        <v>127</v>
      </c>
      <c r="BE260" s="154">
        <f t="shared" si="14"/>
        <v>0</v>
      </c>
      <c r="BF260" s="154">
        <f t="shared" si="15"/>
        <v>0</v>
      </c>
      <c r="BG260" s="154">
        <f t="shared" si="16"/>
        <v>0</v>
      </c>
      <c r="BH260" s="154">
        <f t="shared" si="17"/>
        <v>0</v>
      </c>
      <c r="BI260" s="154">
        <f t="shared" si="18"/>
        <v>0</v>
      </c>
      <c r="BJ260" s="17" t="s">
        <v>81</v>
      </c>
      <c r="BK260" s="154">
        <f t="shared" si="19"/>
        <v>0</v>
      </c>
      <c r="BL260" s="17" t="s">
        <v>211</v>
      </c>
      <c r="BM260" s="153" t="s">
        <v>409</v>
      </c>
    </row>
    <row r="261" spans="1:65" s="2" customFormat="1" ht="16.5" customHeight="1">
      <c r="A261" s="32"/>
      <c r="B261" s="140"/>
      <c r="C261" s="141" t="s">
        <v>410</v>
      </c>
      <c r="D261" s="141" t="s">
        <v>130</v>
      </c>
      <c r="E261" s="142" t="s">
        <v>411</v>
      </c>
      <c r="F261" s="143" t="s">
        <v>396</v>
      </c>
      <c r="G261" s="144" t="s">
        <v>143</v>
      </c>
      <c r="H261" s="145">
        <v>56</v>
      </c>
      <c r="I261" s="146"/>
      <c r="J261" s="147">
        <f t="shared" si="10"/>
        <v>0</v>
      </c>
      <c r="K261" s="148"/>
      <c r="L261" s="33"/>
      <c r="M261" s="149" t="s">
        <v>1</v>
      </c>
      <c r="N261" s="150" t="s">
        <v>38</v>
      </c>
      <c r="O261" s="58"/>
      <c r="P261" s="151">
        <f t="shared" si="11"/>
        <v>0</v>
      </c>
      <c r="Q261" s="151">
        <v>0</v>
      </c>
      <c r="R261" s="151">
        <f t="shared" si="12"/>
        <v>0</v>
      </c>
      <c r="S261" s="151">
        <v>0</v>
      </c>
      <c r="T261" s="152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3" t="s">
        <v>211</v>
      </c>
      <c r="AT261" s="153" t="s">
        <v>130</v>
      </c>
      <c r="AU261" s="153" t="s">
        <v>83</v>
      </c>
      <c r="AY261" s="17" t="s">
        <v>127</v>
      </c>
      <c r="BE261" s="154">
        <f t="shared" si="14"/>
        <v>0</v>
      </c>
      <c r="BF261" s="154">
        <f t="shared" si="15"/>
        <v>0</v>
      </c>
      <c r="BG261" s="154">
        <f t="shared" si="16"/>
        <v>0</v>
      </c>
      <c r="BH261" s="154">
        <f t="shared" si="17"/>
        <v>0</v>
      </c>
      <c r="BI261" s="154">
        <f t="shared" si="18"/>
        <v>0</v>
      </c>
      <c r="BJ261" s="17" t="s">
        <v>81</v>
      </c>
      <c r="BK261" s="154">
        <f t="shared" si="19"/>
        <v>0</v>
      </c>
      <c r="BL261" s="17" t="s">
        <v>211</v>
      </c>
      <c r="BM261" s="153" t="s">
        <v>412</v>
      </c>
    </row>
    <row r="262" spans="1:65" s="2" customFormat="1" ht="16.5" customHeight="1">
      <c r="A262" s="32"/>
      <c r="B262" s="140"/>
      <c r="C262" s="141" t="s">
        <v>413</v>
      </c>
      <c r="D262" s="141" t="s">
        <v>130</v>
      </c>
      <c r="E262" s="142" t="s">
        <v>414</v>
      </c>
      <c r="F262" s="143" t="s">
        <v>415</v>
      </c>
      <c r="G262" s="144" t="s">
        <v>317</v>
      </c>
      <c r="H262" s="145">
        <v>1</v>
      </c>
      <c r="I262" s="146"/>
      <c r="J262" s="147">
        <f t="shared" si="10"/>
        <v>0</v>
      </c>
      <c r="K262" s="148"/>
      <c r="L262" s="33"/>
      <c r="M262" s="149" t="s">
        <v>1</v>
      </c>
      <c r="N262" s="150" t="s">
        <v>38</v>
      </c>
      <c r="O262" s="58"/>
      <c r="P262" s="151">
        <f t="shared" si="11"/>
        <v>0</v>
      </c>
      <c r="Q262" s="151">
        <v>0</v>
      </c>
      <c r="R262" s="151">
        <f t="shared" si="12"/>
        <v>0</v>
      </c>
      <c r="S262" s="151">
        <v>0</v>
      </c>
      <c r="T262" s="152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3" t="s">
        <v>211</v>
      </c>
      <c r="AT262" s="153" t="s">
        <v>130</v>
      </c>
      <c r="AU262" s="153" t="s">
        <v>83</v>
      </c>
      <c r="AY262" s="17" t="s">
        <v>127</v>
      </c>
      <c r="BE262" s="154">
        <f t="shared" si="14"/>
        <v>0</v>
      </c>
      <c r="BF262" s="154">
        <f t="shared" si="15"/>
        <v>0</v>
      </c>
      <c r="BG262" s="154">
        <f t="shared" si="16"/>
        <v>0</v>
      </c>
      <c r="BH262" s="154">
        <f t="shared" si="17"/>
        <v>0</v>
      </c>
      <c r="BI262" s="154">
        <f t="shared" si="18"/>
        <v>0</v>
      </c>
      <c r="BJ262" s="17" t="s">
        <v>81</v>
      </c>
      <c r="BK262" s="154">
        <f t="shared" si="19"/>
        <v>0</v>
      </c>
      <c r="BL262" s="17" t="s">
        <v>211</v>
      </c>
      <c r="BM262" s="153" t="s">
        <v>416</v>
      </c>
    </row>
    <row r="263" spans="1:65" s="2" customFormat="1" ht="16.5" customHeight="1">
      <c r="A263" s="32"/>
      <c r="B263" s="140"/>
      <c r="C263" s="141" t="s">
        <v>417</v>
      </c>
      <c r="D263" s="141" t="s">
        <v>130</v>
      </c>
      <c r="E263" s="142" t="s">
        <v>418</v>
      </c>
      <c r="F263" s="143" t="s">
        <v>419</v>
      </c>
      <c r="G263" s="144" t="s">
        <v>175</v>
      </c>
      <c r="H263" s="145">
        <v>5</v>
      </c>
      <c r="I263" s="146"/>
      <c r="J263" s="147">
        <f t="shared" si="10"/>
        <v>0</v>
      </c>
      <c r="K263" s="148"/>
      <c r="L263" s="33"/>
      <c r="M263" s="149" t="s">
        <v>1</v>
      </c>
      <c r="N263" s="150" t="s">
        <v>38</v>
      </c>
      <c r="O263" s="58"/>
      <c r="P263" s="151">
        <f t="shared" si="11"/>
        <v>0</v>
      </c>
      <c r="Q263" s="151">
        <v>0</v>
      </c>
      <c r="R263" s="151">
        <f t="shared" si="12"/>
        <v>0</v>
      </c>
      <c r="S263" s="151">
        <v>0</v>
      </c>
      <c r="T263" s="152">
        <f t="shared" si="1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3" t="s">
        <v>211</v>
      </c>
      <c r="AT263" s="153" t="s">
        <v>130</v>
      </c>
      <c r="AU263" s="153" t="s">
        <v>83</v>
      </c>
      <c r="AY263" s="17" t="s">
        <v>127</v>
      </c>
      <c r="BE263" s="154">
        <f t="shared" si="14"/>
        <v>0</v>
      </c>
      <c r="BF263" s="154">
        <f t="shared" si="15"/>
        <v>0</v>
      </c>
      <c r="BG263" s="154">
        <f t="shared" si="16"/>
        <v>0</v>
      </c>
      <c r="BH263" s="154">
        <f t="shared" si="17"/>
        <v>0</v>
      </c>
      <c r="BI263" s="154">
        <f t="shared" si="18"/>
        <v>0</v>
      </c>
      <c r="BJ263" s="17" t="s">
        <v>81</v>
      </c>
      <c r="BK263" s="154">
        <f t="shared" si="19"/>
        <v>0</v>
      </c>
      <c r="BL263" s="17" t="s">
        <v>211</v>
      </c>
      <c r="BM263" s="153" t="s">
        <v>420</v>
      </c>
    </row>
    <row r="264" spans="1:65" s="2" customFormat="1" ht="16.5" customHeight="1">
      <c r="A264" s="32"/>
      <c r="B264" s="140"/>
      <c r="C264" s="141" t="s">
        <v>421</v>
      </c>
      <c r="D264" s="141" t="s">
        <v>130</v>
      </c>
      <c r="E264" s="142" t="s">
        <v>422</v>
      </c>
      <c r="F264" s="143" t="s">
        <v>423</v>
      </c>
      <c r="G264" s="144" t="s">
        <v>175</v>
      </c>
      <c r="H264" s="145">
        <v>6</v>
      </c>
      <c r="I264" s="146"/>
      <c r="J264" s="147">
        <f t="shared" si="10"/>
        <v>0</v>
      </c>
      <c r="K264" s="148"/>
      <c r="L264" s="33"/>
      <c r="M264" s="149" t="s">
        <v>1</v>
      </c>
      <c r="N264" s="150" t="s">
        <v>38</v>
      </c>
      <c r="O264" s="58"/>
      <c r="P264" s="151">
        <f t="shared" si="11"/>
        <v>0</v>
      </c>
      <c r="Q264" s="151">
        <v>0</v>
      </c>
      <c r="R264" s="151">
        <f t="shared" si="12"/>
        <v>0</v>
      </c>
      <c r="S264" s="151">
        <v>0</v>
      </c>
      <c r="T264" s="152">
        <f t="shared" si="1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3" t="s">
        <v>211</v>
      </c>
      <c r="AT264" s="153" t="s">
        <v>130</v>
      </c>
      <c r="AU264" s="153" t="s">
        <v>83</v>
      </c>
      <c r="AY264" s="17" t="s">
        <v>127</v>
      </c>
      <c r="BE264" s="154">
        <f t="shared" si="14"/>
        <v>0</v>
      </c>
      <c r="BF264" s="154">
        <f t="shared" si="15"/>
        <v>0</v>
      </c>
      <c r="BG264" s="154">
        <f t="shared" si="16"/>
        <v>0</v>
      </c>
      <c r="BH264" s="154">
        <f t="shared" si="17"/>
        <v>0</v>
      </c>
      <c r="BI264" s="154">
        <f t="shared" si="18"/>
        <v>0</v>
      </c>
      <c r="BJ264" s="17" t="s">
        <v>81</v>
      </c>
      <c r="BK264" s="154">
        <f t="shared" si="19"/>
        <v>0</v>
      </c>
      <c r="BL264" s="17" t="s">
        <v>211</v>
      </c>
      <c r="BM264" s="153" t="s">
        <v>424</v>
      </c>
    </row>
    <row r="265" spans="1:65" s="2" customFormat="1" ht="16.5" customHeight="1">
      <c r="A265" s="32"/>
      <c r="B265" s="140"/>
      <c r="C265" s="141" t="s">
        <v>425</v>
      </c>
      <c r="D265" s="141" t="s">
        <v>130</v>
      </c>
      <c r="E265" s="142" t="s">
        <v>426</v>
      </c>
      <c r="F265" s="143" t="s">
        <v>427</v>
      </c>
      <c r="G265" s="144" t="s">
        <v>175</v>
      </c>
      <c r="H265" s="145">
        <v>8</v>
      </c>
      <c r="I265" s="146"/>
      <c r="J265" s="147">
        <f t="shared" si="10"/>
        <v>0</v>
      </c>
      <c r="K265" s="148"/>
      <c r="L265" s="33"/>
      <c r="M265" s="149" t="s">
        <v>1</v>
      </c>
      <c r="N265" s="150" t="s">
        <v>38</v>
      </c>
      <c r="O265" s="58"/>
      <c r="P265" s="151">
        <f t="shared" si="11"/>
        <v>0</v>
      </c>
      <c r="Q265" s="151">
        <v>0</v>
      </c>
      <c r="R265" s="151">
        <f t="shared" si="12"/>
        <v>0</v>
      </c>
      <c r="S265" s="151">
        <v>0</v>
      </c>
      <c r="T265" s="152">
        <f t="shared" si="1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3" t="s">
        <v>211</v>
      </c>
      <c r="AT265" s="153" t="s">
        <v>130</v>
      </c>
      <c r="AU265" s="153" t="s">
        <v>83</v>
      </c>
      <c r="AY265" s="17" t="s">
        <v>127</v>
      </c>
      <c r="BE265" s="154">
        <f t="shared" si="14"/>
        <v>0</v>
      </c>
      <c r="BF265" s="154">
        <f t="shared" si="15"/>
        <v>0</v>
      </c>
      <c r="BG265" s="154">
        <f t="shared" si="16"/>
        <v>0</v>
      </c>
      <c r="BH265" s="154">
        <f t="shared" si="17"/>
        <v>0</v>
      </c>
      <c r="BI265" s="154">
        <f t="shared" si="18"/>
        <v>0</v>
      </c>
      <c r="BJ265" s="17" t="s">
        <v>81</v>
      </c>
      <c r="BK265" s="154">
        <f t="shared" si="19"/>
        <v>0</v>
      </c>
      <c r="BL265" s="17" t="s">
        <v>211</v>
      </c>
      <c r="BM265" s="153" t="s">
        <v>428</v>
      </c>
    </row>
    <row r="266" spans="1:65" s="2" customFormat="1" ht="16.5" customHeight="1">
      <c r="A266" s="32"/>
      <c r="B266" s="140"/>
      <c r="C266" s="141" t="s">
        <v>429</v>
      </c>
      <c r="D266" s="141" t="s">
        <v>130</v>
      </c>
      <c r="E266" s="142" t="s">
        <v>430</v>
      </c>
      <c r="F266" s="143" t="s">
        <v>431</v>
      </c>
      <c r="G266" s="144" t="s">
        <v>175</v>
      </c>
      <c r="H266" s="145">
        <v>20</v>
      </c>
      <c r="I266" s="146"/>
      <c r="J266" s="147">
        <f t="shared" si="10"/>
        <v>0</v>
      </c>
      <c r="K266" s="148"/>
      <c r="L266" s="33"/>
      <c r="M266" s="149" t="s">
        <v>1</v>
      </c>
      <c r="N266" s="150" t="s">
        <v>38</v>
      </c>
      <c r="O266" s="58"/>
      <c r="P266" s="151">
        <f t="shared" si="11"/>
        <v>0</v>
      </c>
      <c r="Q266" s="151">
        <v>0</v>
      </c>
      <c r="R266" s="151">
        <f t="shared" si="12"/>
        <v>0</v>
      </c>
      <c r="S266" s="151">
        <v>0</v>
      </c>
      <c r="T266" s="152">
        <f t="shared" si="1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3" t="s">
        <v>211</v>
      </c>
      <c r="AT266" s="153" t="s">
        <v>130</v>
      </c>
      <c r="AU266" s="153" t="s">
        <v>83</v>
      </c>
      <c r="AY266" s="17" t="s">
        <v>127</v>
      </c>
      <c r="BE266" s="154">
        <f t="shared" si="14"/>
        <v>0</v>
      </c>
      <c r="BF266" s="154">
        <f t="shared" si="15"/>
        <v>0</v>
      </c>
      <c r="BG266" s="154">
        <f t="shared" si="16"/>
        <v>0</v>
      </c>
      <c r="BH266" s="154">
        <f t="shared" si="17"/>
        <v>0</v>
      </c>
      <c r="BI266" s="154">
        <f t="shared" si="18"/>
        <v>0</v>
      </c>
      <c r="BJ266" s="17" t="s">
        <v>81</v>
      </c>
      <c r="BK266" s="154">
        <f t="shared" si="19"/>
        <v>0</v>
      </c>
      <c r="BL266" s="17" t="s">
        <v>211</v>
      </c>
      <c r="BM266" s="153" t="s">
        <v>432</v>
      </c>
    </row>
    <row r="267" spans="1:65" s="2" customFormat="1" ht="16.5" customHeight="1">
      <c r="A267" s="32"/>
      <c r="B267" s="140"/>
      <c r="C267" s="141" t="s">
        <v>433</v>
      </c>
      <c r="D267" s="141" t="s">
        <v>130</v>
      </c>
      <c r="E267" s="142" t="s">
        <v>434</v>
      </c>
      <c r="F267" s="143" t="s">
        <v>435</v>
      </c>
      <c r="G267" s="144" t="s">
        <v>175</v>
      </c>
      <c r="H267" s="145">
        <v>2</v>
      </c>
      <c r="I267" s="146"/>
      <c r="J267" s="147">
        <f t="shared" si="10"/>
        <v>0</v>
      </c>
      <c r="K267" s="148"/>
      <c r="L267" s="33"/>
      <c r="M267" s="149" t="s">
        <v>1</v>
      </c>
      <c r="N267" s="150" t="s">
        <v>38</v>
      </c>
      <c r="O267" s="58"/>
      <c r="P267" s="151">
        <f t="shared" si="11"/>
        <v>0</v>
      </c>
      <c r="Q267" s="151">
        <v>0</v>
      </c>
      <c r="R267" s="151">
        <f t="shared" si="12"/>
        <v>0</v>
      </c>
      <c r="S267" s="151">
        <v>0</v>
      </c>
      <c r="T267" s="152">
        <f t="shared" si="1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3" t="s">
        <v>211</v>
      </c>
      <c r="AT267" s="153" t="s">
        <v>130</v>
      </c>
      <c r="AU267" s="153" t="s">
        <v>83</v>
      </c>
      <c r="AY267" s="17" t="s">
        <v>127</v>
      </c>
      <c r="BE267" s="154">
        <f t="shared" si="14"/>
        <v>0</v>
      </c>
      <c r="BF267" s="154">
        <f t="shared" si="15"/>
        <v>0</v>
      </c>
      <c r="BG267" s="154">
        <f t="shared" si="16"/>
        <v>0</v>
      </c>
      <c r="BH267" s="154">
        <f t="shared" si="17"/>
        <v>0</v>
      </c>
      <c r="BI267" s="154">
        <f t="shared" si="18"/>
        <v>0</v>
      </c>
      <c r="BJ267" s="17" t="s">
        <v>81</v>
      </c>
      <c r="BK267" s="154">
        <f t="shared" si="19"/>
        <v>0</v>
      </c>
      <c r="BL267" s="17" t="s">
        <v>211</v>
      </c>
      <c r="BM267" s="153" t="s">
        <v>436</v>
      </c>
    </row>
    <row r="268" spans="1:65" s="2" customFormat="1" ht="16.5" customHeight="1">
      <c r="A268" s="32"/>
      <c r="B268" s="140"/>
      <c r="C268" s="141" t="s">
        <v>437</v>
      </c>
      <c r="D268" s="141" t="s">
        <v>130</v>
      </c>
      <c r="E268" s="142" t="s">
        <v>438</v>
      </c>
      <c r="F268" s="143" t="s">
        <v>439</v>
      </c>
      <c r="G268" s="144" t="s">
        <v>175</v>
      </c>
      <c r="H268" s="145">
        <v>4</v>
      </c>
      <c r="I268" s="146"/>
      <c r="J268" s="147">
        <f t="shared" si="10"/>
        <v>0</v>
      </c>
      <c r="K268" s="148"/>
      <c r="L268" s="33"/>
      <c r="M268" s="149" t="s">
        <v>1</v>
      </c>
      <c r="N268" s="150" t="s">
        <v>38</v>
      </c>
      <c r="O268" s="58"/>
      <c r="P268" s="151">
        <f t="shared" si="11"/>
        <v>0</v>
      </c>
      <c r="Q268" s="151">
        <v>0</v>
      </c>
      <c r="R268" s="151">
        <f t="shared" si="12"/>
        <v>0</v>
      </c>
      <c r="S268" s="151">
        <v>0</v>
      </c>
      <c r="T268" s="152">
        <f t="shared" si="1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3" t="s">
        <v>211</v>
      </c>
      <c r="AT268" s="153" t="s">
        <v>130</v>
      </c>
      <c r="AU268" s="153" t="s">
        <v>83</v>
      </c>
      <c r="AY268" s="17" t="s">
        <v>127</v>
      </c>
      <c r="BE268" s="154">
        <f t="shared" si="14"/>
        <v>0</v>
      </c>
      <c r="BF268" s="154">
        <f t="shared" si="15"/>
        <v>0</v>
      </c>
      <c r="BG268" s="154">
        <f t="shared" si="16"/>
        <v>0</v>
      </c>
      <c r="BH268" s="154">
        <f t="shared" si="17"/>
        <v>0</v>
      </c>
      <c r="BI268" s="154">
        <f t="shared" si="18"/>
        <v>0</v>
      </c>
      <c r="BJ268" s="17" t="s">
        <v>81</v>
      </c>
      <c r="BK268" s="154">
        <f t="shared" si="19"/>
        <v>0</v>
      </c>
      <c r="BL268" s="17" t="s">
        <v>211</v>
      </c>
      <c r="BM268" s="153" t="s">
        <v>440</v>
      </c>
    </row>
    <row r="269" spans="1:65" s="2" customFormat="1" ht="16.5" customHeight="1">
      <c r="A269" s="32"/>
      <c r="B269" s="140"/>
      <c r="C269" s="141" t="s">
        <v>441</v>
      </c>
      <c r="D269" s="141" t="s">
        <v>130</v>
      </c>
      <c r="E269" s="142" t="s">
        <v>442</v>
      </c>
      <c r="F269" s="143" t="s">
        <v>443</v>
      </c>
      <c r="G269" s="144" t="s">
        <v>175</v>
      </c>
      <c r="H269" s="145">
        <v>4</v>
      </c>
      <c r="I269" s="146"/>
      <c r="J269" s="147">
        <f t="shared" si="10"/>
        <v>0</v>
      </c>
      <c r="K269" s="148"/>
      <c r="L269" s="33"/>
      <c r="M269" s="149" t="s">
        <v>1</v>
      </c>
      <c r="N269" s="150" t="s">
        <v>38</v>
      </c>
      <c r="O269" s="58"/>
      <c r="P269" s="151">
        <f t="shared" si="11"/>
        <v>0</v>
      </c>
      <c r="Q269" s="151">
        <v>0</v>
      </c>
      <c r="R269" s="151">
        <f t="shared" si="12"/>
        <v>0</v>
      </c>
      <c r="S269" s="151">
        <v>0</v>
      </c>
      <c r="T269" s="152">
        <f t="shared" si="1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3" t="s">
        <v>211</v>
      </c>
      <c r="AT269" s="153" t="s">
        <v>130</v>
      </c>
      <c r="AU269" s="153" t="s">
        <v>83</v>
      </c>
      <c r="AY269" s="17" t="s">
        <v>127</v>
      </c>
      <c r="BE269" s="154">
        <f t="shared" si="14"/>
        <v>0</v>
      </c>
      <c r="BF269" s="154">
        <f t="shared" si="15"/>
        <v>0</v>
      </c>
      <c r="BG269" s="154">
        <f t="shared" si="16"/>
        <v>0</v>
      </c>
      <c r="BH269" s="154">
        <f t="shared" si="17"/>
        <v>0</v>
      </c>
      <c r="BI269" s="154">
        <f t="shared" si="18"/>
        <v>0</v>
      </c>
      <c r="BJ269" s="17" t="s">
        <v>81</v>
      </c>
      <c r="BK269" s="154">
        <f t="shared" si="19"/>
        <v>0</v>
      </c>
      <c r="BL269" s="17" t="s">
        <v>211</v>
      </c>
      <c r="BM269" s="153" t="s">
        <v>444</v>
      </c>
    </row>
    <row r="270" spans="1:65" s="2" customFormat="1" ht="16.5" customHeight="1">
      <c r="A270" s="32"/>
      <c r="B270" s="140"/>
      <c r="C270" s="141" t="s">
        <v>445</v>
      </c>
      <c r="D270" s="141" t="s">
        <v>130</v>
      </c>
      <c r="E270" s="142" t="s">
        <v>446</v>
      </c>
      <c r="F270" s="143" t="s">
        <v>447</v>
      </c>
      <c r="G270" s="144" t="s">
        <v>175</v>
      </c>
      <c r="H270" s="145">
        <v>12</v>
      </c>
      <c r="I270" s="146"/>
      <c r="J270" s="147">
        <f t="shared" si="10"/>
        <v>0</v>
      </c>
      <c r="K270" s="148"/>
      <c r="L270" s="33"/>
      <c r="M270" s="149" t="s">
        <v>1</v>
      </c>
      <c r="N270" s="150" t="s">
        <v>38</v>
      </c>
      <c r="O270" s="58"/>
      <c r="P270" s="151">
        <f t="shared" si="11"/>
        <v>0</v>
      </c>
      <c r="Q270" s="151">
        <v>0</v>
      </c>
      <c r="R270" s="151">
        <f t="shared" si="12"/>
        <v>0</v>
      </c>
      <c r="S270" s="151">
        <v>0</v>
      </c>
      <c r="T270" s="152">
        <f t="shared" si="1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3" t="s">
        <v>211</v>
      </c>
      <c r="AT270" s="153" t="s">
        <v>130</v>
      </c>
      <c r="AU270" s="153" t="s">
        <v>83</v>
      </c>
      <c r="AY270" s="17" t="s">
        <v>127</v>
      </c>
      <c r="BE270" s="154">
        <f t="shared" si="14"/>
        <v>0</v>
      </c>
      <c r="BF270" s="154">
        <f t="shared" si="15"/>
        <v>0</v>
      </c>
      <c r="BG270" s="154">
        <f t="shared" si="16"/>
        <v>0</v>
      </c>
      <c r="BH270" s="154">
        <f t="shared" si="17"/>
        <v>0</v>
      </c>
      <c r="BI270" s="154">
        <f t="shared" si="18"/>
        <v>0</v>
      </c>
      <c r="BJ270" s="17" t="s">
        <v>81</v>
      </c>
      <c r="BK270" s="154">
        <f t="shared" si="19"/>
        <v>0</v>
      </c>
      <c r="BL270" s="17" t="s">
        <v>211</v>
      </c>
      <c r="BM270" s="153" t="s">
        <v>448</v>
      </c>
    </row>
    <row r="271" spans="1:65" s="2" customFormat="1" ht="16.5" customHeight="1">
      <c r="A271" s="32"/>
      <c r="B271" s="140"/>
      <c r="C271" s="141" t="s">
        <v>449</v>
      </c>
      <c r="D271" s="141" t="s">
        <v>130</v>
      </c>
      <c r="E271" s="142" t="s">
        <v>450</v>
      </c>
      <c r="F271" s="143" t="s">
        <v>451</v>
      </c>
      <c r="G271" s="144" t="s">
        <v>175</v>
      </c>
      <c r="H271" s="145">
        <v>25</v>
      </c>
      <c r="I271" s="146"/>
      <c r="J271" s="147">
        <f t="shared" si="10"/>
        <v>0</v>
      </c>
      <c r="K271" s="148"/>
      <c r="L271" s="33"/>
      <c r="M271" s="149" t="s">
        <v>1</v>
      </c>
      <c r="N271" s="150" t="s">
        <v>38</v>
      </c>
      <c r="O271" s="58"/>
      <c r="P271" s="151">
        <f t="shared" si="11"/>
        <v>0</v>
      </c>
      <c r="Q271" s="151">
        <v>0</v>
      </c>
      <c r="R271" s="151">
        <f t="shared" si="12"/>
        <v>0</v>
      </c>
      <c r="S271" s="151">
        <v>0</v>
      </c>
      <c r="T271" s="152">
        <f t="shared" si="1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3" t="s">
        <v>211</v>
      </c>
      <c r="AT271" s="153" t="s">
        <v>130</v>
      </c>
      <c r="AU271" s="153" t="s">
        <v>83</v>
      </c>
      <c r="AY271" s="17" t="s">
        <v>127</v>
      </c>
      <c r="BE271" s="154">
        <f t="shared" si="14"/>
        <v>0</v>
      </c>
      <c r="BF271" s="154">
        <f t="shared" si="15"/>
        <v>0</v>
      </c>
      <c r="BG271" s="154">
        <f t="shared" si="16"/>
        <v>0</v>
      </c>
      <c r="BH271" s="154">
        <f t="shared" si="17"/>
        <v>0</v>
      </c>
      <c r="BI271" s="154">
        <f t="shared" si="18"/>
        <v>0</v>
      </c>
      <c r="BJ271" s="17" t="s">
        <v>81</v>
      </c>
      <c r="BK271" s="154">
        <f t="shared" si="19"/>
        <v>0</v>
      </c>
      <c r="BL271" s="17" t="s">
        <v>211</v>
      </c>
      <c r="BM271" s="153" t="s">
        <v>452</v>
      </c>
    </row>
    <row r="272" spans="1:65" s="2" customFormat="1" ht="16.5" customHeight="1">
      <c r="A272" s="32"/>
      <c r="B272" s="140"/>
      <c r="C272" s="141" t="s">
        <v>453</v>
      </c>
      <c r="D272" s="141" t="s">
        <v>130</v>
      </c>
      <c r="E272" s="142" t="s">
        <v>454</v>
      </c>
      <c r="F272" s="143" t="s">
        <v>455</v>
      </c>
      <c r="G272" s="144" t="s">
        <v>175</v>
      </c>
      <c r="H272" s="145">
        <v>2</v>
      </c>
      <c r="I272" s="146"/>
      <c r="J272" s="147">
        <f t="shared" si="10"/>
        <v>0</v>
      </c>
      <c r="K272" s="148"/>
      <c r="L272" s="33"/>
      <c r="M272" s="149" t="s">
        <v>1</v>
      </c>
      <c r="N272" s="150" t="s">
        <v>38</v>
      </c>
      <c r="O272" s="58"/>
      <c r="P272" s="151">
        <f t="shared" si="11"/>
        <v>0</v>
      </c>
      <c r="Q272" s="151">
        <v>0</v>
      </c>
      <c r="R272" s="151">
        <f t="shared" si="12"/>
        <v>0</v>
      </c>
      <c r="S272" s="151">
        <v>0</v>
      </c>
      <c r="T272" s="152">
        <f t="shared" si="1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3" t="s">
        <v>211</v>
      </c>
      <c r="AT272" s="153" t="s">
        <v>130</v>
      </c>
      <c r="AU272" s="153" t="s">
        <v>83</v>
      </c>
      <c r="AY272" s="17" t="s">
        <v>127</v>
      </c>
      <c r="BE272" s="154">
        <f t="shared" si="14"/>
        <v>0</v>
      </c>
      <c r="BF272" s="154">
        <f t="shared" si="15"/>
        <v>0</v>
      </c>
      <c r="BG272" s="154">
        <f t="shared" si="16"/>
        <v>0</v>
      </c>
      <c r="BH272" s="154">
        <f t="shared" si="17"/>
        <v>0</v>
      </c>
      <c r="BI272" s="154">
        <f t="shared" si="18"/>
        <v>0</v>
      </c>
      <c r="BJ272" s="17" t="s">
        <v>81</v>
      </c>
      <c r="BK272" s="154">
        <f t="shared" si="19"/>
        <v>0</v>
      </c>
      <c r="BL272" s="17" t="s">
        <v>211</v>
      </c>
      <c r="BM272" s="153" t="s">
        <v>456</v>
      </c>
    </row>
    <row r="273" spans="1:65" s="2" customFormat="1" ht="16.5" customHeight="1">
      <c r="A273" s="32"/>
      <c r="B273" s="140"/>
      <c r="C273" s="141" t="s">
        <v>457</v>
      </c>
      <c r="D273" s="141" t="s">
        <v>130</v>
      </c>
      <c r="E273" s="142" t="s">
        <v>458</v>
      </c>
      <c r="F273" s="143" t="s">
        <v>459</v>
      </c>
      <c r="G273" s="144" t="s">
        <v>143</v>
      </c>
      <c r="H273" s="145">
        <v>45</v>
      </c>
      <c r="I273" s="146"/>
      <c r="J273" s="147">
        <f t="shared" si="10"/>
        <v>0</v>
      </c>
      <c r="K273" s="148"/>
      <c r="L273" s="33"/>
      <c r="M273" s="149" t="s">
        <v>1</v>
      </c>
      <c r="N273" s="150" t="s">
        <v>38</v>
      </c>
      <c r="O273" s="58"/>
      <c r="P273" s="151">
        <f t="shared" si="11"/>
        <v>0</v>
      </c>
      <c r="Q273" s="151">
        <v>0</v>
      </c>
      <c r="R273" s="151">
        <f t="shared" si="12"/>
        <v>0</v>
      </c>
      <c r="S273" s="151">
        <v>0</v>
      </c>
      <c r="T273" s="152">
        <f t="shared" si="1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3" t="s">
        <v>211</v>
      </c>
      <c r="AT273" s="153" t="s">
        <v>130</v>
      </c>
      <c r="AU273" s="153" t="s">
        <v>83</v>
      </c>
      <c r="AY273" s="17" t="s">
        <v>127</v>
      </c>
      <c r="BE273" s="154">
        <f t="shared" si="14"/>
        <v>0</v>
      </c>
      <c r="BF273" s="154">
        <f t="shared" si="15"/>
        <v>0</v>
      </c>
      <c r="BG273" s="154">
        <f t="shared" si="16"/>
        <v>0</v>
      </c>
      <c r="BH273" s="154">
        <f t="shared" si="17"/>
        <v>0</v>
      </c>
      <c r="BI273" s="154">
        <f t="shared" si="18"/>
        <v>0</v>
      </c>
      <c r="BJ273" s="17" t="s">
        <v>81</v>
      </c>
      <c r="BK273" s="154">
        <f t="shared" si="19"/>
        <v>0</v>
      </c>
      <c r="BL273" s="17" t="s">
        <v>211</v>
      </c>
      <c r="BM273" s="153" t="s">
        <v>460</v>
      </c>
    </row>
    <row r="274" spans="1:65" s="2" customFormat="1" ht="16.5" customHeight="1">
      <c r="A274" s="32"/>
      <c r="B274" s="140"/>
      <c r="C274" s="141" t="s">
        <v>461</v>
      </c>
      <c r="D274" s="141" t="s">
        <v>130</v>
      </c>
      <c r="E274" s="142" t="s">
        <v>462</v>
      </c>
      <c r="F274" s="143" t="s">
        <v>463</v>
      </c>
      <c r="G274" s="144" t="s">
        <v>143</v>
      </c>
      <c r="H274" s="145">
        <v>12</v>
      </c>
      <c r="I274" s="146"/>
      <c r="J274" s="147">
        <f t="shared" si="10"/>
        <v>0</v>
      </c>
      <c r="K274" s="148"/>
      <c r="L274" s="33"/>
      <c r="M274" s="149" t="s">
        <v>1</v>
      </c>
      <c r="N274" s="150" t="s">
        <v>38</v>
      </c>
      <c r="O274" s="58"/>
      <c r="P274" s="151">
        <f t="shared" si="11"/>
        <v>0</v>
      </c>
      <c r="Q274" s="151">
        <v>0</v>
      </c>
      <c r="R274" s="151">
        <f t="shared" si="12"/>
        <v>0</v>
      </c>
      <c r="S274" s="151">
        <v>0</v>
      </c>
      <c r="T274" s="152">
        <f t="shared" si="1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3" t="s">
        <v>211</v>
      </c>
      <c r="AT274" s="153" t="s">
        <v>130</v>
      </c>
      <c r="AU274" s="153" t="s">
        <v>83</v>
      </c>
      <c r="AY274" s="17" t="s">
        <v>127</v>
      </c>
      <c r="BE274" s="154">
        <f t="shared" si="14"/>
        <v>0</v>
      </c>
      <c r="BF274" s="154">
        <f t="shared" si="15"/>
        <v>0</v>
      </c>
      <c r="BG274" s="154">
        <f t="shared" si="16"/>
        <v>0</v>
      </c>
      <c r="BH274" s="154">
        <f t="shared" si="17"/>
        <v>0</v>
      </c>
      <c r="BI274" s="154">
        <f t="shared" si="18"/>
        <v>0</v>
      </c>
      <c r="BJ274" s="17" t="s">
        <v>81</v>
      </c>
      <c r="BK274" s="154">
        <f t="shared" si="19"/>
        <v>0</v>
      </c>
      <c r="BL274" s="17" t="s">
        <v>211</v>
      </c>
      <c r="BM274" s="153" t="s">
        <v>464</v>
      </c>
    </row>
    <row r="275" spans="1:65" s="2" customFormat="1" ht="16.5" customHeight="1">
      <c r="A275" s="32"/>
      <c r="B275" s="140"/>
      <c r="C275" s="141" t="s">
        <v>465</v>
      </c>
      <c r="D275" s="141" t="s">
        <v>130</v>
      </c>
      <c r="E275" s="142" t="s">
        <v>466</v>
      </c>
      <c r="F275" s="143" t="s">
        <v>467</v>
      </c>
      <c r="G275" s="144" t="s">
        <v>468</v>
      </c>
      <c r="H275" s="145">
        <v>30</v>
      </c>
      <c r="I275" s="146"/>
      <c r="J275" s="147">
        <f t="shared" si="10"/>
        <v>0</v>
      </c>
      <c r="K275" s="148"/>
      <c r="L275" s="33"/>
      <c r="M275" s="149" t="s">
        <v>1</v>
      </c>
      <c r="N275" s="150" t="s">
        <v>38</v>
      </c>
      <c r="O275" s="58"/>
      <c r="P275" s="151">
        <f t="shared" si="11"/>
        <v>0</v>
      </c>
      <c r="Q275" s="151">
        <v>0</v>
      </c>
      <c r="R275" s="151">
        <f t="shared" si="12"/>
        <v>0</v>
      </c>
      <c r="S275" s="151">
        <v>0</v>
      </c>
      <c r="T275" s="152">
        <f t="shared" si="1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3" t="s">
        <v>211</v>
      </c>
      <c r="AT275" s="153" t="s">
        <v>130</v>
      </c>
      <c r="AU275" s="153" t="s">
        <v>83</v>
      </c>
      <c r="AY275" s="17" t="s">
        <v>127</v>
      </c>
      <c r="BE275" s="154">
        <f t="shared" si="14"/>
        <v>0</v>
      </c>
      <c r="BF275" s="154">
        <f t="shared" si="15"/>
        <v>0</v>
      </c>
      <c r="BG275" s="154">
        <f t="shared" si="16"/>
        <v>0</v>
      </c>
      <c r="BH275" s="154">
        <f t="shared" si="17"/>
        <v>0</v>
      </c>
      <c r="BI275" s="154">
        <f t="shared" si="18"/>
        <v>0</v>
      </c>
      <c r="BJ275" s="17" t="s">
        <v>81</v>
      </c>
      <c r="BK275" s="154">
        <f t="shared" si="19"/>
        <v>0</v>
      </c>
      <c r="BL275" s="17" t="s">
        <v>211</v>
      </c>
      <c r="BM275" s="153" t="s">
        <v>469</v>
      </c>
    </row>
    <row r="276" spans="1:65" s="2" customFormat="1" ht="16.5" customHeight="1">
      <c r="A276" s="32"/>
      <c r="B276" s="140"/>
      <c r="C276" s="141" t="s">
        <v>470</v>
      </c>
      <c r="D276" s="141" t="s">
        <v>130</v>
      </c>
      <c r="E276" s="142" t="s">
        <v>471</v>
      </c>
      <c r="F276" s="143" t="s">
        <v>472</v>
      </c>
      <c r="G276" s="144" t="s">
        <v>175</v>
      </c>
      <c r="H276" s="145">
        <v>1</v>
      </c>
      <c r="I276" s="146"/>
      <c r="J276" s="147">
        <f t="shared" si="10"/>
        <v>0</v>
      </c>
      <c r="K276" s="148"/>
      <c r="L276" s="33"/>
      <c r="M276" s="149" t="s">
        <v>1</v>
      </c>
      <c r="N276" s="150" t="s">
        <v>38</v>
      </c>
      <c r="O276" s="58"/>
      <c r="P276" s="151">
        <f t="shared" si="11"/>
        <v>0</v>
      </c>
      <c r="Q276" s="151">
        <v>0</v>
      </c>
      <c r="R276" s="151">
        <f t="shared" si="12"/>
        <v>0</v>
      </c>
      <c r="S276" s="151">
        <v>0</v>
      </c>
      <c r="T276" s="152">
        <f t="shared" si="1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3" t="s">
        <v>211</v>
      </c>
      <c r="AT276" s="153" t="s">
        <v>130</v>
      </c>
      <c r="AU276" s="153" t="s">
        <v>83</v>
      </c>
      <c r="AY276" s="17" t="s">
        <v>127</v>
      </c>
      <c r="BE276" s="154">
        <f t="shared" si="14"/>
        <v>0</v>
      </c>
      <c r="BF276" s="154">
        <f t="shared" si="15"/>
        <v>0</v>
      </c>
      <c r="BG276" s="154">
        <f t="shared" si="16"/>
        <v>0</v>
      </c>
      <c r="BH276" s="154">
        <f t="shared" si="17"/>
        <v>0</v>
      </c>
      <c r="BI276" s="154">
        <f t="shared" si="18"/>
        <v>0</v>
      </c>
      <c r="BJ276" s="17" t="s">
        <v>81</v>
      </c>
      <c r="BK276" s="154">
        <f t="shared" si="19"/>
        <v>0</v>
      </c>
      <c r="BL276" s="17" t="s">
        <v>211</v>
      </c>
      <c r="BM276" s="153" t="s">
        <v>473</v>
      </c>
    </row>
    <row r="277" spans="1:65" s="2" customFormat="1" ht="16.5" customHeight="1">
      <c r="A277" s="32"/>
      <c r="B277" s="140"/>
      <c r="C277" s="141" t="s">
        <v>474</v>
      </c>
      <c r="D277" s="141" t="s">
        <v>130</v>
      </c>
      <c r="E277" s="142" t="s">
        <v>475</v>
      </c>
      <c r="F277" s="143" t="s">
        <v>476</v>
      </c>
      <c r="G277" s="144" t="s">
        <v>175</v>
      </c>
      <c r="H277" s="145">
        <v>1</v>
      </c>
      <c r="I277" s="146"/>
      <c r="J277" s="147">
        <f t="shared" si="10"/>
        <v>0</v>
      </c>
      <c r="K277" s="148"/>
      <c r="L277" s="33"/>
      <c r="M277" s="149" t="s">
        <v>1</v>
      </c>
      <c r="N277" s="150" t="s">
        <v>38</v>
      </c>
      <c r="O277" s="58"/>
      <c r="P277" s="151">
        <f t="shared" si="11"/>
        <v>0</v>
      </c>
      <c r="Q277" s="151">
        <v>0</v>
      </c>
      <c r="R277" s="151">
        <f t="shared" si="12"/>
        <v>0</v>
      </c>
      <c r="S277" s="151">
        <v>0</v>
      </c>
      <c r="T277" s="152">
        <f t="shared" si="1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3" t="s">
        <v>211</v>
      </c>
      <c r="AT277" s="153" t="s">
        <v>130</v>
      </c>
      <c r="AU277" s="153" t="s">
        <v>83</v>
      </c>
      <c r="AY277" s="17" t="s">
        <v>127</v>
      </c>
      <c r="BE277" s="154">
        <f t="shared" si="14"/>
        <v>0</v>
      </c>
      <c r="BF277" s="154">
        <f t="shared" si="15"/>
        <v>0</v>
      </c>
      <c r="BG277" s="154">
        <f t="shared" si="16"/>
        <v>0</v>
      </c>
      <c r="BH277" s="154">
        <f t="shared" si="17"/>
        <v>0</v>
      </c>
      <c r="BI277" s="154">
        <f t="shared" si="18"/>
        <v>0</v>
      </c>
      <c r="BJ277" s="17" t="s">
        <v>81</v>
      </c>
      <c r="BK277" s="154">
        <f t="shared" si="19"/>
        <v>0</v>
      </c>
      <c r="BL277" s="17" t="s">
        <v>211</v>
      </c>
      <c r="BM277" s="153" t="s">
        <v>477</v>
      </c>
    </row>
    <row r="278" spans="1:65" s="2" customFormat="1" ht="24.15" customHeight="1">
      <c r="A278" s="32"/>
      <c r="B278" s="140"/>
      <c r="C278" s="141" t="s">
        <v>478</v>
      </c>
      <c r="D278" s="141" t="s">
        <v>130</v>
      </c>
      <c r="E278" s="142" t="s">
        <v>479</v>
      </c>
      <c r="F278" s="143" t="s">
        <v>480</v>
      </c>
      <c r="G278" s="144" t="s">
        <v>317</v>
      </c>
      <c r="H278" s="145">
        <v>1</v>
      </c>
      <c r="I278" s="146"/>
      <c r="J278" s="147">
        <f t="shared" si="10"/>
        <v>0</v>
      </c>
      <c r="K278" s="148"/>
      <c r="L278" s="33"/>
      <c r="M278" s="149" t="s">
        <v>1</v>
      </c>
      <c r="N278" s="150" t="s">
        <v>38</v>
      </c>
      <c r="O278" s="58"/>
      <c r="P278" s="151">
        <f t="shared" si="11"/>
        <v>0</v>
      </c>
      <c r="Q278" s="151">
        <v>0</v>
      </c>
      <c r="R278" s="151">
        <f t="shared" si="12"/>
        <v>0</v>
      </c>
      <c r="S278" s="151">
        <v>0</v>
      </c>
      <c r="T278" s="152">
        <f t="shared" si="1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3" t="s">
        <v>211</v>
      </c>
      <c r="AT278" s="153" t="s">
        <v>130</v>
      </c>
      <c r="AU278" s="153" t="s">
        <v>83</v>
      </c>
      <c r="AY278" s="17" t="s">
        <v>127</v>
      </c>
      <c r="BE278" s="154">
        <f t="shared" si="14"/>
        <v>0</v>
      </c>
      <c r="BF278" s="154">
        <f t="shared" si="15"/>
        <v>0</v>
      </c>
      <c r="BG278" s="154">
        <f t="shared" si="16"/>
        <v>0</v>
      </c>
      <c r="BH278" s="154">
        <f t="shared" si="17"/>
        <v>0</v>
      </c>
      <c r="BI278" s="154">
        <f t="shared" si="18"/>
        <v>0</v>
      </c>
      <c r="BJ278" s="17" t="s">
        <v>81</v>
      </c>
      <c r="BK278" s="154">
        <f t="shared" si="19"/>
        <v>0</v>
      </c>
      <c r="BL278" s="17" t="s">
        <v>211</v>
      </c>
      <c r="BM278" s="153" t="s">
        <v>481</v>
      </c>
    </row>
    <row r="279" spans="1:65" s="12" customFormat="1" ht="22.75" customHeight="1">
      <c r="B279" s="127"/>
      <c r="D279" s="128" t="s">
        <v>72</v>
      </c>
      <c r="E279" s="138" t="s">
        <v>482</v>
      </c>
      <c r="F279" s="138" t="s">
        <v>483</v>
      </c>
      <c r="I279" s="130"/>
      <c r="J279" s="139">
        <f>BK279</f>
        <v>0</v>
      </c>
      <c r="L279" s="127"/>
      <c r="M279" s="132"/>
      <c r="N279" s="133"/>
      <c r="O279" s="133"/>
      <c r="P279" s="134">
        <f>SUM(P280:P303)</f>
        <v>0</v>
      </c>
      <c r="Q279" s="133"/>
      <c r="R279" s="134">
        <f>SUM(R280:R303)</f>
        <v>0.31991159999999996</v>
      </c>
      <c r="S279" s="133"/>
      <c r="T279" s="135">
        <f>SUM(T280:T303)</f>
        <v>0</v>
      </c>
      <c r="AR279" s="128" t="s">
        <v>83</v>
      </c>
      <c r="AT279" s="136" t="s">
        <v>72</v>
      </c>
      <c r="AU279" s="136" t="s">
        <v>81</v>
      </c>
      <c r="AY279" s="128" t="s">
        <v>127</v>
      </c>
      <c r="BK279" s="137">
        <f>SUM(BK280:BK303)</f>
        <v>0</v>
      </c>
    </row>
    <row r="280" spans="1:65" s="2" customFormat="1" ht="33" customHeight="1">
      <c r="A280" s="32"/>
      <c r="B280" s="140"/>
      <c r="C280" s="141" t="s">
        <v>484</v>
      </c>
      <c r="D280" s="141" t="s">
        <v>130</v>
      </c>
      <c r="E280" s="142" t="s">
        <v>485</v>
      </c>
      <c r="F280" s="143" t="s">
        <v>486</v>
      </c>
      <c r="G280" s="144" t="s">
        <v>133</v>
      </c>
      <c r="H280" s="145">
        <v>42.92</v>
      </c>
      <c r="I280" s="146"/>
      <c r="J280" s="147">
        <f>ROUND(I280*H280,2)</f>
        <v>0</v>
      </c>
      <c r="K280" s="148"/>
      <c r="L280" s="33"/>
      <c r="M280" s="149" t="s">
        <v>1</v>
      </c>
      <c r="N280" s="150" t="s">
        <v>38</v>
      </c>
      <c r="O280" s="58"/>
      <c r="P280" s="151">
        <f>O280*H280</f>
        <v>0</v>
      </c>
      <c r="Q280" s="151">
        <v>0</v>
      </c>
      <c r="R280" s="151">
        <f>Q280*H280</f>
        <v>0</v>
      </c>
      <c r="S280" s="151">
        <v>0</v>
      </c>
      <c r="T280" s="15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3" t="s">
        <v>211</v>
      </c>
      <c r="AT280" s="153" t="s">
        <v>130</v>
      </c>
      <c r="AU280" s="153" t="s">
        <v>83</v>
      </c>
      <c r="AY280" s="17" t="s">
        <v>127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7" t="s">
        <v>81</v>
      </c>
      <c r="BK280" s="154">
        <f>ROUND(I280*H280,2)</f>
        <v>0</v>
      </c>
      <c r="BL280" s="17" t="s">
        <v>211</v>
      </c>
      <c r="BM280" s="153" t="s">
        <v>487</v>
      </c>
    </row>
    <row r="281" spans="1:65" s="14" customFormat="1" ht="10">
      <c r="B281" s="163"/>
      <c r="D281" s="156" t="s">
        <v>136</v>
      </c>
      <c r="E281" s="164" t="s">
        <v>1</v>
      </c>
      <c r="F281" s="165" t="s">
        <v>488</v>
      </c>
      <c r="H281" s="166">
        <v>21.46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4" t="s">
        <v>136</v>
      </c>
      <c r="AU281" s="164" t="s">
        <v>83</v>
      </c>
      <c r="AV281" s="14" t="s">
        <v>83</v>
      </c>
      <c r="AW281" s="14" t="s">
        <v>30</v>
      </c>
      <c r="AX281" s="14" t="s">
        <v>73</v>
      </c>
      <c r="AY281" s="164" t="s">
        <v>127</v>
      </c>
    </row>
    <row r="282" spans="1:65" s="14" customFormat="1" ht="10">
      <c r="B282" s="163"/>
      <c r="D282" s="156" t="s">
        <v>136</v>
      </c>
      <c r="E282" s="164" t="s">
        <v>1</v>
      </c>
      <c r="F282" s="165" t="s">
        <v>489</v>
      </c>
      <c r="H282" s="166">
        <v>21.46</v>
      </c>
      <c r="I282" s="167"/>
      <c r="L282" s="163"/>
      <c r="M282" s="168"/>
      <c r="N282" s="169"/>
      <c r="O282" s="169"/>
      <c r="P282" s="169"/>
      <c r="Q282" s="169"/>
      <c r="R282" s="169"/>
      <c r="S282" s="169"/>
      <c r="T282" s="170"/>
      <c r="AT282" s="164" t="s">
        <v>136</v>
      </c>
      <c r="AU282" s="164" t="s">
        <v>83</v>
      </c>
      <c r="AV282" s="14" t="s">
        <v>83</v>
      </c>
      <c r="AW282" s="14" t="s">
        <v>30</v>
      </c>
      <c r="AX282" s="14" t="s">
        <v>73</v>
      </c>
      <c r="AY282" s="164" t="s">
        <v>127</v>
      </c>
    </row>
    <row r="283" spans="1:65" s="15" customFormat="1" ht="10">
      <c r="B283" s="171"/>
      <c r="D283" s="156" t="s">
        <v>136</v>
      </c>
      <c r="E283" s="172" t="s">
        <v>1</v>
      </c>
      <c r="F283" s="173" t="s">
        <v>140</v>
      </c>
      <c r="H283" s="174">
        <v>42.92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136</v>
      </c>
      <c r="AU283" s="172" t="s">
        <v>83</v>
      </c>
      <c r="AV283" s="15" t="s">
        <v>134</v>
      </c>
      <c r="AW283" s="15" t="s">
        <v>30</v>
      </c>
      <c r="AX283" s="15" t="s">
        <v>81</v>
      </c>
      <c r="AY283" s="172" t="s">
        <v>127</v>
      </c>
    </row>
    <row r="284" spans="1:65" s="2" customFormat="1" ht="16.5" customHeight="1">
      <c r="A284" s="32"/>
      <c r="B284" s="140"/>
      <c r="C284" s="141" t="s">
        <v>490</v>
      </c>
      <c r="D284" s="141" t="s">
        <v>130</v>
      </c>
      <c r="E284" s="142" t="s">
        <v>491</v>
      </c>
      <c r="F284" s="143" t="s">
        <v>492</v>
      </c>
      <c r="G284" s="144" t="s">
        <v>133</v>
      </c>
      <c r="H284" s="145">
        <v>42.92</v>
      </c>
      <c r="I284" s="146"/>
      <c r="J284" s="147">
        <f>ROUND(I284*H284,2)</f>
        <v>0</v>
      </c>
      <c r="K284" s="148"/>
      <c r="L284" s="33"/>
      <c r="M284" s="149" t="s">
        <v>1</v>
      </c>
      <c r="N284" s="150" t="s">
        <v>38</v>
      </c>
      <c r="O284" s="58"/>
      <c r="P284" s="151">
        <f>O284*H284</f>
        <v>0</v>
      </c>
      <c r="Q284" s="151">
        <v>0</v>
      </c>
      <c r="R284" s="151">
        <f>Q284*H284</f>
        <v>0</v>
      </c>
      <c r="S284" s="151">
        <v>0</v>
      </c>
      <c r="T284" s="15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3" t="s">
        <v>211</v>
      </c>
      <c r="AT284" s="153" t="s">
        <v>130</v>
      </c>
      <c r="AU284" s="153" t="s">
        <v>83</v>
      </c>
      <c r="AY284" s="17" t="s">
        <v>127</v>
      </c>
      <c r="BE284" s="154">
        <f>IF(N284="základní",J284,0)</f>
        <v>0</v>
      </c>
      <c r="BF284" s="154">
        <f>IF(N284="snížená",J284,0)</f>
        <v>0</v>
      </c>
      <c r="BG284" s="154">
        <f>IF(N284="zákl. přenesená",J284,0)</f>
        <v>0</v>
      </c>
      <c r="BH284" s="154">
        <f>IF(N284="sníž. přenesená",J284,0)</f>
        <v>0</v>
      </c>
      <c r="BI284" s="154">
        <f>IF(N284="nulová",J284,0)</f>
        <v>0</v>
      </c>
      <c r="BJ284" s="17" t="s">
        <v>81</v>
      </c>
      <c r="BK284" s="154">
        <f>ROUND(I284*H284,2)</f>
        <v>0</v>
      </c>
      <c r="BL284" s="17" t="s">
        <v>211</v>
      </c>
      <c r="BM284" s="153" t="s">
        <v>493</v>
      </c>
    </row>
    <row r="285" spans="1:65" s="14" customFormat="1" ht="10">
      <c r="B285" s="163"/>
      <c r="D285" s="156" t="s">
        <v>136</v>
      </c>
      <c r="E285" s="164" t="s">
        <v>1</v>
      </c>
      <c r="F285" s="165" t="s">
        <v>488</v>
      </c>
      <c r="H285" s="166">
        <v>21.46</v>
      </c>
      <c r="I285" s="167"/>
      <c r="L285" s="163"/>
      <c r="M285" s="168"/>
      <c r="N285" s="169"/>
      <c r="O285" s="169"/>
      <c r="P285" s="169"/>
      <c r="Q285" s="169"/>
      <c r="R285" s="169"/>
      <c r="S285" s="169"/>
      <c r="T285" s="170"/>
      <c r="AT285" s="164" t="s">
        <v>136</v>
      </c>
      <c r="AU285" s="164" t="s">
        <v>83</v>
      </c>
      <c r="AV285" s="14" t="s">
        <v>83</v>
      </c>
      <c r="AW285" s="14" t="s">
        <v>30</v>
      </c>
      <c r="AX285" s="14" t="s">
        <v>73</v>
      </c>
      <c r="AY285" s="164" t="s">
        <v>127</v>
      </c>
    </row>
    <row r="286" spans="1:65" s="14" customFormat="1" ht="10">
      <c r="B286" s="163"/>
      <c r="D286" s="156" t="s">
        <v>136</v>
      </c>
      <c r="E286" s="164" t="s">
        <v>1</v>
      </c>
      <c r="F286" s="165" t="s">
        <v>489</v>
      </c>
      <c r="H286" s="166">
        <v>21.46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4" t="s">
        <v>136</v>
      </c>
      <c r="AU286" s="164" t="s">
        <v>83</v>
      </c>
      <c r="AV286" s="14" t="s">
        <v>83</v>
      </c>
      <c r="AW286" s="14" t="s">
        <v>30</v>
      </c>
      <c r="AX286" s="14" t="s">
        <v>73</v>
      </c>
      <c r="AY286" s="164" t="s">
        <v>127</v>
      </c>
    </row>
    <row r="287" spans="1:65" s="15" customFormat="1" ht="10">
      <c r="B287" s="171"/>
      <c r="D287" s="156" t="s">
        <v>136</v>
      </c>
      <c r="E287" s="172" t="s">
        <v>1</v>
      </c>
      <c r="F287" s="173" t="s">
        <v>140</v>
      </c>
      <c r="H287" s="174">
        <v>42.92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2" t="s">
        <v>136</v>
      </c>
      <c r="AU287" s="172" t="s">
        <v>83</v>
      </c>
      <c r="AV287" s="15" t="s">
        <v>134</v>
      </c>
      <c r="AW287" s="15" t="s">
        <v>30</v>
      </c>
      <c r="AX287" s="15" t="s">
        <v>81</v>
      </c>
      <c r="AY287" s="172" t="s">
        <v>127</v>
      </c>
    </row>
    <row r="288" spans="1:65" s="2" customFormat="1" ht="24.15" customHeight="1">
      <c r="A288" s="32"/>
      <c r="B288" s="140"/>
      <c r="C288" s="141" t="s">
        <v>494</v>
      </c>
      <c r="D288" s="141" t="s">
        <v>130</v>
      </c>
      <c r="E288" s="142" t="s">
        <v>495</v>
      </c>
      <c r="F288" s="143" t="s">
        <v>496</v>
      </c>
      <c r="G288" s="144" t="s">
        <v>143</v>
      </c>
      <c r="H288" s="145">
        <v>3.3</v>
      </c>
      <c r="I288" s="146"/>
      <c r="J288" s="147">
        <f>ROUND(I288*H288,2)</f>
        <v>0</v>
      </c>
      <c r="K288" s="148"/>
      <c r="L288" s="33"/>
      <c r="M288" s="149" t="s">
        <v>1</v>
      </c>
      <c r="N288" s="150" t="s">
        <v>38</v>
      </c>
      <c r="O288" s="58"/>
      <c r="P288" s="151">
        <f>O288*H288</f>
        <v>0</v>
      </c>
      <c r="Q288" s="151">
        <v>0</v>
      </c>
      <c r="R288" s="151">
        <f>Q288*H288</f>
        <v>0</v>
      </c>
      <c r="S288" s="151">
        <v>0</v>
      </c>
      <c r="T288" s="15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3" t="s">
        <v>211</v>
      </c>
      <c r="AT288" s="153" t="s">
        <v>130</v>
      </c>
      <c r="AU288" s="153" t="s">
        <v>83</v>
      </c>
      <c r="AY288" s="17" t="s">
        <v>127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17" t="s">
        <v>81</v>
      </c>
      <c r="BK288" s="154">
        <f>ROUND(I288*H288,2)</f>
        <v>0</v>
      </c>
      <c r="BL288" s="17" t="s">
        <v>211</v>
      </c>
      <c r="BM288" s="153" t="s">
        <v>497</v>
      </c>
    </row>
    <row r="289" spans="1:65" s="14" customFormat="1" ht="10">
      <c r="B289" s="163"/>
      <c r="D289" s="156" t="s">
        <v>136</v>
      </c>
      <c r="E289" s="164" t="s">
        <v>1</v>
      </c>
      <c r="F289" s="165" t="s">
        <v>498</v>
      </c>
      <c r="H289" s="166">
        <v>3.3</v>
      </c>
      <c r="I289" s="167"/>
      <c r="L289" s="163"/>
      <c r="M289" s="168"/>
      <c r="N289" s="169"/>
      <c r="O289" s="169"/>
      <c r="P289" s="169"/>
      <c r="Q289" s="169"/>
      <c r="R289" s="169"/>
      <c r="S289" s="169"/>
      <c r="T289" s="170"/>
      <c r="AT289" s="164" t="s">
        <v>136</v>
      </c>
      <c r="AU289" s="164" t="s">
        <v>83</v>
      </c>
      <c r="AV289" s="14" t="s">
        <v>83</v>
      </c>
      <c r="AW289" s="14" t="s">
        <v>30</v>
      </c>
      <c r="AX289" s="14" t="s">
        <v>73</v>
      </c>
      <c r="AY289" s="164" t="s">
        <v>127</v>
      </c>
    </row>
    <row r="290" spans="1:65" s="15" customFormat="1" ht="10">
      <c r="B290" s="171"/>
      <c r="D290" s="156" t="s">
        <v>136</v>
      </c>
      <c r="E290" s="172" t="s">
        <v>1</v>
      </c>
      <c r="F290" s="173" t="s">
        <v>140</v>
      </c>
      <c r="H290" s="174">
        <v>3.3</v>
      </c>
      <c r="I290" s="175"/>
      <c r="L290" s="171"/>
      <c r="M290" s="176"/>
      <c r="N290" s="177"/>
      <c r="O290" s="177"/>
      <c r="P290" s="177"/>
      <c r="Q290" s="177"/>
      <c r="R290" s="177"/>
      <c r="S290" s="177"/>
      <c r="T290" s="178"/>
      <c r="AT290" s="172" t="s">
        <v>136</v>
      </c>
      <c r="AU290" s="172" t="s">
        <v>83</v>
      </c>
      <c r="AV290" s="15" t="s">
        <v>134</v>
      </c>
      <c r="AW290" s="15" t="s">
        <v>30</v>
      </c>
      <c r="AX290" s="15" t="s">
        <v>81</v>
      </c>
      <c r="AY290" s="172" t="s">
        <v>127</v>
      </c>
    </row>
    <row r="291" spans="1:65" s="2" customFormat="1" ht="33" customHeight="1">
      <c r="A291" s="32"/>
      <c r="B291" s="140"/>
      <c r="C291" s="141" t="s">
        <v>499</v>
      </c>
      <c r="D291" s="141" t="s">
        <v>130</v>
      </c>
      <c r="E291" s="142" t="s">
        <v>500</v>
      </c>
      <c r="F291" s="143" t="s">
        <v>501</v>
      </c>
      <c r="G291" s="144" t="s">
        <v>133</v>
      </c>
      <c r="H291" s="145">
        <v>88.06</v>
      </c>
      <c r="I291" s="146"/>
      <c r="J291" s="147">
        <f>ROUND(I291*H291,2)</f>
        <v>0</v>
      </c>
      <c r="K291" s="148"/>
      <c r="L291" s="33"/>
      <c r="M291" s="149" t="s">
        <v>1</v>
      </c>
      <c r="N291" s="150" t="s">
        <v>38</v>
      </c>
      <c r="O291" s="58"/>
      <c r="P291" s="151">
        <f>O291*H291</f>
        <v>0</v>
      </c>
      <c r="Q291" s="151">
        <v>0</v>
      </c>
      <c r="R291" s="151">
        <f>Q291*H291</f>
        <v>0</v>
      </c>
      <c r="S291" s="151">
        <v>0</v>
      </c>
      <c r="T291" s="152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3" t="s">
        <v>211</v>
      </c>
      <c r="AT291" s="153" t="s">
        <v>130</v>
      </c>
      <c r="AU291" s="153" t="s">
        <v>83</v>
      </c>
      <c r="AY291" s="17" t="s">
        <v>127</v>
      </c>
      <c r="BE291" s="154">
        <f>IF(N291="základní",J291,0)</f>
        <v>0</v>
      </c>
      <c r="BF291" s="154">
        <f>IF(N291="snížená",J291,0)</f>
        <v>0</v>
      </c>
      <c r="BG291" s="154">
        <f>IF(N291="zákl. přenesená",J291,0)</f>
        <v>0</v>
      </c>
      <c r="BH291" s="154">
        <f>IF(N291="sníž. přenesená",J291,0)</f>
        <v>0</v>
      </c>
      <c r="BI291" s="154">
        <f>IF(N291="nulová",J291,0)</f>
        <v>0</v>
      </c>
      <c r="BJ291" s="17" t="s">
        <v>81</v>
      </c>
      <c r="BK291" s="154">
        <f>ROUND(I291*H291,2)</f>
        <v>0</v>
      </c>
      <c r="BL291" s="17" t="s">
        <v>211</v>
      </c>
      <c r="BM291" s="153" t="s">
        <v>502</v>
      </c>
    </row>
    <row r="292" spans="1:65" s="14" customFormat="1" ht="10">
      <c r="B292" s="163"/>
      <c r="D292" s="156" t="s">
        <v>136</v>
      </c>
      <c r="E292" s="164" t="s">
        <v>1</v>
      </c>
      <c r="F292" s="165" t="s">
        <v>503</v>
      </c>
      <c r="H292" s="166">
        <v>88.06</v>
      </c>
      <c r="I292" s="167"/>
      <c r="L292" s="163"/>
      <c r="M292" s="168"/>
      <c r="N292" s="169"/>
      <c r="O292" s="169"/>
      <c r="P292" s="169"/>
      <c r="Q292" s="169"/>
      <c r="R292" s="169"/>
      <c r="S292" s="169"/>
      <c r="T292" s="170"/>
      <c r="AT292" s="164" t="s">
        <v>136</v>
      </c>
      <c r="AU292" s="164" t="s">
        <v>83</v>
      </c>
      <c r="AV292" s="14" t="s">
        <v>83</v>
      </c>
      <c r="AW292" s="14" t="s">
        <v>30</v>
      </c>
      <c r="AX292" s="14" t="s">
        <v>73</v>
      </c>
      <c r="AY292" s="164" t="s">
        <v>127</v>
      </c>
    </row>
    <row r="293" spans="1:65" s="15" customFormat="1" ht="10">
      <c r="B293" s="171"/>
      <c r="D293" s="156" t="s">
        <v>136</v>
      </c>
      <c r="E293" s="172" t="s">
        <v>1</v>
      </c>
      <c r="F293" s="173" t="s">
        <v>140</v>
      </c>
      <c r="H293" s="174">
        <v>88.06</v>
      </c>
      <c r="I293" s="175"/>
      <c r="L293" s="171"/>
      <c r="M293" s="176"/>
      <c r="N293" s="177"/>
      <c r="O293" s="177"/>
      <c r="P293" s="177"/>
      <c r="Q293" s="177"/>
      <c r="R293" s="177"/>
      <c r="S293" s="177"/>
      <c r="T293" s="178"/>
      <c r="AT293" s="172" t="s">
        <v>136</v>
      </c>
      <c r="AU293" s="172" t="s">
        <v>83</v>
      </c>
      <c r="AV293" s="15" t="s">
        <v>134</v>
      </c>
      <c r="AW293" s="15" t="s">
        <v>30</v>
      </c>
      <c r="AX293" s="15" t="s">
        <v>81</v>
      </c>
      <c r="AY293" s="172" t="s">
        <v>127</v>
      </c>
    </row>
    <row r="294" spans="1:65" s="2" customFormat="1" ht="33" customHeight="1">
      <c r="A294" s="32"/>
      <c r="B294" s="140"/>
      <c r="C294" s="179" t="s">
        <v>504</v>
      </c>
      <c r="D294" s="179" t="s">
        <v>196</v>
      </c>
      <c r="E294" s="180" t="s">
        <v>505</v>
      </c>
      <c r="F294" s="181" t="s">
        <v>506</v>
      </c>
      <c r="G294" s="182" t="s">
        <v>133</v>
      </c>
      <c r="H294" s="183">
        <v>92.462999999999994</v>
      </c>
      <c r="I294" s="184"/>
      <c r="J294" s="185">
        <f>ROUND(I294*H294,2)</f>
        <v>0</v>
      </c>
      <c r="K294" s="186"/>
      <c r="L294" s="187"/>
      <c r="M294" s="188" t="s">
        <v>1</v>
      </c>
      <c r="N294" s="189" t="s">
        <v>38</v>
      </c>
      <c r="O294" s="58"/>
      <c r="P294" s="151">
        <f>O294*H294</f>
        <v>0</v>
      </c>
      <c r="Q294" s="151">
        <v>0</v>
      </c>
      <c r="R294" s="151">
        <f>Q294*H294</f>
        <v>0</v>
      </c>
      <c r="S294" s="151">
        <v>0</v>
      </c>
      <c r="T294" s="152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3" t="s">
        <v>286</v>
      </c>
      <c r="AT294" s="153" t="s">
        <v>196</v>
      </c>
      <c r="AU294" s="153" t="s">
        <v>83</v>
      </c>
      <c r="AY294" s="17" t="s">
        <v>127</v>
      </c>
      <c r="BE294" s="154">
        <f>IF(N294="základní",J294,0)</f>
        <v>0</v>
      </c>
      <c r="BF294" s="154">
        <f>IF(N294="snížená",J294,0)</f>
        <v>0</v>
      </c>
      <c r="BG294" s="154">
        <f>IF(N294="zákl. přenesená",J294,0)</f>
        <v>0</v>
      </c>
      <c r="BH294" s="154">
        <f>IF(N294="sníž. přenesená",J294,0)</f>
        <v>0</v>
      </c>
      <c r="BI294" s="154">
        <f>IF(N294="nulová",J294,0)</f>
        <v>0</v>
      </c>
      <c r="BJ294" s="17" t="s">
        <v>81</v>
      </c>
      <c r="BK294" s="154">
        <f>ROUND(I294*H294,2)</f>
        <v>0</v>
      </c>
      <c r="BL294" s="17" t="s">
        <v>211</v>
      </c>
      <c r="BM294" s="153" t="s">
        <v>507</v>
      </c>
    </row>
    <row r="295" spans="1:65" s="14" customFormat="1" ht="10">
      <c r="B295" s="163"/>
      <c r="D295" s="156" t="s">
        <v>136</v>
      </c>
      <c r="E295" s="164" t="s">
        <v>1</v>
      </c>
      <c r="F295" s="165" t="s">
        <v>508</v>
      </c>
      <c r="H295" s="166">
        <v>88.06</v>
      </c>
      <c r="I295" s="167"/>
      <c r="L295" s="163"/>
      <c r="M295" s="168"/>
      <c r="N295" s="169"/>
      <c r="O295" s="169"/>
      <c r="P295" s="169"/>
      <c r="Q295" s="169"/>
      <c r="R295" s="169"/>
      <c r="S295" s="169"/>
      <c r="T295" s="170"/>
      <c r="AT295" s="164" t="s">
        <v>136</v>
      </c>
      <c r="AU295" s="164" t="s">
        <v>83</v>
      </c>
      <c r="AV295" s="14" t="s">
        <v>83</v>
      </c>
      <c r="AW295" s="14" t="s">
        <v>30</v>
      </c>
      <c r="AX295" s="14" t="s">
        <v>73</v>
      </c>
      <c r="AY295" s="164" t="s">
        <v>127</v>
      </c>
    </row>
    <row r="296" spans="1:65" s="15" customFormat="1" ht="10">
      <c r="B296" s="171"/>
      <c r="D296" s="156" t="s">
        <v>136</v>
      </c>
      <c r="E296" s="172" t="s">
        <v>1</v>
      </c>
      <c r="F296" s="173" t="s">
        <v>140</v>
      </c>
      <c r="H296" s="174">
        <v>88.06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136</v>
      </c>
      <c r="AU296" s="172" t="s">
        <v>83</v>
      </c>
      <c r="AV296" s="15" t="s">
        <v>134</v>
      </c>
      <c r="AW296" s="15" t="s">
        <v>30</v>
      </c>
      <c r="AX296" s="15" t="s">
        <v>73</v>
      </c>
      <c r="AY296" s="172" t="s">
        <v>127</v>
      </c>
    </row>
    <row r="297" spans="1:65" s="14" customFormat="1" ht="10">
      <c r="B297" s="163"/>
      <c r="D297" s="156" t="s">
        <v>136</v>
      </c>
      <c r="E297" s="164" t="s">
        <v>1</v>
      </c>
      <c r="F297" s="165" t="s">
        <v>509</v>
      </c>
      <c r="H297" s="166">
        <v>92.46</v>
      </c>
      <c r="I297" s="167"/>
      <c r="L297" s="163"/>
      <c r="M297" s="168"/>
      <c r="N297" s="169"/>
      <c r="O297" s="169"/>
      <c r="P297" s="169"/>
      <c r="Q297" s="169"/>
      <c r="R297" s="169"/>
      <c r="S297" s="169"/>
      <c r="T297" s="170"/>
      <c r="AT297" s="164" t="s">
        <v>136</v>
      </c>
      <c r="AU297" s="164" t="s">
        <v>83</v>
      </c>
      <c r="AV297" s="14" t="s">
        <v>83</v>
      </c>
      <c r="AW297" s="14" t="s">
        <v>30</v>
      </c>
      <c r="AX297" s="14" t="s">
        <v>73</v>
      </c>
      <c r="AY297" s="164" t="s">
        <v>127</v>
      </c>
    </row>
    <row r="298" spans="1:65" s="15" customFormat="1" ht="10">
      <c r="B298" s="171"/>
      <c r="D298" s="156" t="s">
        <v>136</v>
      </c>
      <c r="E298" s="172" t="s">
        <v>1</v>
      </c>
      <c r="F298" s="173" t="s">
        <v>140</v>
      </c>
      <c r="H298" s="174">
        <v>92.46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2" t="s">
        <v>136</v>
      </c>
      <c r="AU298" s="172" t="s">
        <v>83</v>
      </c>
      <c r="AV298" s="15" t="s">
        <v>134</v>
      </c>
      <c r="AW298" s="15" t="s">
        <v>30</v>
      </c>
      <c r="AX298" s="15" t="s">
        <v>81</v>
      </c>
      <c r="AY298" s="172" t="s">
        <v>127</v>
      </c>
    </row>
    <row r="299" spans="1:65" s="2" customFormat="1" ht="66.75" customHeight="1">
      <c r="A299" s="32"/>
      <c r="B299" s="140"/>
      <c r="C299" s="179" t="s">
        <v>510</v>
      </c>
      <c r="D299" s="179" t="s">
        <v>196</v>
      </c>
      <c r="E299" s="180" t="s">
        <v>511</v>
      </c>
      <c r="F299" s="181" t="s">
        <v>512</v>
      </c>
      <c r="G299" s="182" t="s">
        <v>133</v>
      </c>
      <c r="H299" s="183">
        <v>92.46</v>
      </c>
      <c r="I299" s="184"/>
      <c r="J299" s="185">
        <f>ROUND(I299*H299,2)</f>
        <v>0</v>
      </c>
      <c r="K299" s="186"/>
      <c r="L299" s="187"/>
      <c r="M299" s="188" t="s">
        <v>1</v>
      </c>
      <c r="N299" s="189" t="s">
        <v>38</v>
      </c>
      <c r="O299" s="58"/>
      <c r="P299" s="151">
        <f>O299*H299</f>
        <v>0</v>
      </c>
      <c r="Q299" s="151">
        <v>3.46E-3</v>
      </c>
      <c r="R299" s="151">
        <f>Q299*H299</f>
        <v>0.31991159999999996</v>
      </c>
      <c r="S299" s="151">
        <v>0</v>
      </c>
      <c r="T299" s="152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3" t="s">
        <v>286</v>
      </c>
      <c r="AT299" s="153" t="s">
        <v>196</v>
      </c>
      <c r="AU299" s="153" t="s">
        <v>83</v>
      </c>
      <c r="AY299" s="17" t="s">
        <v>127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17" t="s">
        <v>81</v>
      </c>
      <c r="BK299" s="154">
        <f>ROUND(I299*H299,2)</f>
        <v>0</v>
      </c>
      <c r="BL299" s="17" t="s">
        <v>211</v>
      </c>
      <c r="BM299" s="153" t="s">
        <v>513</v>
      </c>
    </row>
    <row r="300" spans="1:65" s="14" customFormat="1" ht="10">
      <c r="B300" s="163"/>
      <c r="D300" s="156" t="s">
        <v>136</v>
      </c>
      <c r="F300" s="165" t="s">
        <v>514</v>
      </c>
      <c r="H300" s="166">
        <v>92.46</v>
      </c>
      <c r="I300" s="167"/>
      <c r="L300" s="163"/>
      <c r="M300" s="168"/>
      <c r="N300" s="169"/>
      <c r="O300" s="169"/>
      <c r="P300" s="169"/>
      <c r="Q300" s="169"/>
      <c r="R300" s="169"/>
      <c r="S300" s="169"/>
      <c r="T300" s="170"/>
      <c r="AT300" s="164" t="s">
        <v>136</v>
      </c>
      <c r="AU300" s="164" t="s">
        <v>83</v>
      </c>
      <c r="AV300" s="14" t="s">
        <v>83</v>
      </c>
      <c r="AW300" s="14" t="s">
        <v>3</v>
      </c>
      <c r="AX300" s="14" t="s">
        <v>81</v>
      </c>
      <c r="AY300" s="164" t="s">
        <v>127</v>
      </c>
    </row>
    <row r="301" spans="1:65" s="2" customFormat="1" ht="24.15" customHeight="1">
      <c r="A301" s="32"/>
      <c r="B301" s="140"/>
      <c r="C301" s="141" t="s">
        <v>515</v>
      </c>
      <c r="D301" s="141" t="s">
        <v>130</v>
      </c>
      <c r="E301" s="142" t="s">
        <v>516</v>
      </c>
      <c r="F301" s="143" t="s">
        <v>517</v>
      </c>
      <c r="G301" s="144" t="s">
        <v>518</v>
      </c>
      <c r="H301" s="145">
        <v>12</v>
      </c>
      <c r="I301" s="146"/>
      <c r="J301" s="147">
        <f>ROUND(I301*H301,2)</f>
        <v>0</v>
      </c>
      <c r="K301" s="148"/>
      <c r="L301" s="33"/>
      <c r="M301" s="149" t="s">
        <v>1</v>
      </c>
      <c r="N301" s="150" t="s">
        <v>38</v>
      </c>
      <c r="O301" s="58"/>
      <c r="P301" s="151">
        <f>O301*H301</f>
        <v>0</v>
      </c>
      <c r="Q301" s="151">
        <v>0</v>
      </c>
      <c r="R301" s="151">
        <f>Q301*H301</f>
        <v>0</v>
      </c>
      <c r="S301" s="151">
        <v>0</v>
      </c>
      <c r="T301" s="152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3" t="s">
        <v>211</v>
      </c>
      <c r="AT301" s="153" t="s">
        <v>130</v>
      </c>
      <c r="AU301" s="153" t="s">
        <v>83</v>
      </c>
      <c r="AY301" s="17" t="s">
        <v>127</v>
      </c>
      <c r="BE301" s="154">
        <f>IF(N301="základní",J301,0)</f>
        <v>0</v>
      </c>
      <c r="BF301" s="154">
        <f>IF(N301="snížená",J301,0)</f>
        <v>0</v>
      </c>
      <c r="BG301" s="154">
        <f>IF(N301="zákl. přenesená",J301,0)</f>
        <v>0</v>
      </c>
      <c r="BH301" s="154">
        <f>IF(N301="sníž. přenesená",J301,0)</f>
        <v>0</v>
      </c>
      <c r="BI301" s="154">
        <f>IF(N301="nulová",J301,0)</f>
        <v>0</v>
      </c>
      <c r="BJ301" s="17" t="s">
        <v>81</v>
      </c>
      <c r="BK301" s="154">
        <f>ROUND(I301*H301,2)</f>
        <v>0</v>
      </c>
      <c r="BL301" s="17" t="s">
        <v>211</v>
      </c>
      <c r="BM301" s="153" t="s">
        <v>519</v>
      </c>
    </row>
    <row r="302" spans="1:65" s="2" customFormat="1" ht="24.15" customHeight="1">
      <c r="A302" s="32"/>
      <c r="B302" s="140"/>
      <c r="C302" s="141" t="s">
        <v>520</v>
      </c>
      <c r="D302" s="141" t="s">
        <v>130</v>
      </c>
      <c r="E302" s="142" t="s">
        <v>521</v>
      </c>
      <c r="F302" s="143" t="s">
        <v>522</v>
      </c>
      <c r="G302" s="144" t="s">
        <v>270</v>
      </c>
      <c r="H302" s="145">
        <v>1.1319999999999999</v>
      </c>
      <c r="I302" s="146"/>
      <c r="J302" s="147">
        <f>ROUND(I302*H302,2)</f>
        <v>0</v>
      </c>
      <c r="K302" s="148"/>
      <c r="L302" s="33"/>
      <c r="M302" s="149" t="s">
        <v>1</v>
      </c>
      <c r="N302" s="150" t="s">
        <v>38</v>
      </c>
      <c r="O302" s="58"/>
      <c r="P302" s="151">
        <f>O302*H302</f>
        <v>0</v>
      </c>
      <c r="Q302" s="151">
        <v>0</v>
      </c>
      <c r="R302" s="151">
        <f>Q302*H302</f>
        <v>0</v>
      </c>
      <c r="S302" s="151">
        <v>0</v>
      </c>
      <c r="T302" s="152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3" t="s">
        <v>211</v>
      </c>
      <c r="AT302" s="153" t="s">
        <v>130</v>
      </c>
      <c r="AU302" s="153" t="s">
        <v>83</v>
      </c>
      <c r="AY302" s="17" t="s">
        <v>127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7" t="s">
        <v>81</v>
      </c>
      <c r="BK302" s="154">
        <f>ROUND(I302*H302,2)</f>
        <v>0</v>
      </c>
      <c r="BL302" s="17" t="s">
        <v>211</v>
      </c>
      <c r="BM302" s="153" t="s">
        <v>523</v>
      </c>
    </row>
    <row r="303" spans="1:65" s="2" customFormat="1" ht="24.15" customHeight="1">
      <c r="A303" s="32"/>
      <c r="B303" s="140"/>
      <c r="C303" s="141" t="s">
        <v>524</v>
      </c>
      <c r="D303" s="141" t="s">
        <v>130</v>
      </c>
      <c r="E303" s="142" t="s">
        <v>525</v>
      </c>
      <c r="F303" s="143" t="s">
        <v>526</v>
      </c>
      <c r="G303" s="144" t="s">
        <v>270</v>
      </c>
      <c r="H303" s="145">
        <v>1.1319999999999999</v>
      </c>
      <c r="I303" s="146"/>
      <c r="J303" s="147">
        <f>ROUND(I303*H303,2)</f>
        <v>0</v>
      </c>
      <c r="K303" s="148"/>
      <c r="L303" s="33"/>
      <c r="M303" s="149" t="s">
        <v>1</v>
      </c>
      <c r="N303" s="150" t="s">
        <v>38</v>
      </c>
      <c r="O303" s="58"/>
      <c r="P303" s="151">
        <f>O303*H303</f>
        <v>0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3" t="s">
        <v>211</v>
      </c>
      <c r="AT303" s="153" t="s">
        <v>130</v>
      </c>
      <c r="AU303" s="153" t="s">
        <v>83</v>
      </c>
      <c r="AY303" s="17" t="s">
        <v>127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7" t="s">
        <v>81</v>
      </c>
      <c r="BK303" s="154">
        <f>ROUND(I303*H303,2)</f>
        <v>0</v>
      </c>
      <c r="BL303" s="17" t="s">
        <v>211</v>
      </c>
      <c r="BM303" s="153" t="s">
        <v>527</v>
      </c>
    </row>
    <row r="304" spans="1:65" s="12" customFormat="1" ht="22.75" customHeight="1">
      <c r="B304" s="127"/>
      <c r="D304" s="128" t="s">
        <v>72</v>
      </c>
      <c r="E304" s="138" t="s">
        <v>528</v>
      </c>
      <c r="F304" s="138" t="s">
        <v>529</v>
      </c>
      <c r="I304" s="130"/>
      <c r="J304" s="139">
        <f>BK304</f>
        <v>0</v>
      </c>
      <c r="L304" s="127"/>
      <c r="M304" s="132"/>
      <c r="N304" s="133"/>
      <c r="O304" s="133"/>
      <c r="P304" s="134">
        <f>SUM(P305:P316)</f>
        <v>0</v>
      </c>
      <c r="Q304" s="133"/>
      <c r="R304" s="134">
        <f>SUM(R305:R316)</f>
        <v>0</v>
      </c>
      <c r="S304" s="133"/>
      <c r="T304" s="135">
        <f>SUM(T305:T316)</f>
        <v>0</v>
      </c>
      <c r="AR304" s="128" t="s">
        <v>83</v>
      </c>
      <c r="AT304" s="136" t="s">
        <v>72</v>
      </c>
      <c r="AU304" s="136" t="s">
        <v>81</v>
      </c>
      <c r="AY304" s="128" t="s">
        <v>127</v>
      </c>
      <c r="BK304" s="137">
        <f>SUM(BK305:BK316)</f>
        <v>0</v>
      </c>
    </row>
    <row r="305" spans="1:65" s="2" customFormat="1" ht="24.15" customHeight="1">
      <c r="A305" s="32"/>
      <c r="B305" s="140"/>
      <c r="C305" s="141" t="s">
        <v>530</v>
      </c>
      <c r="D305" s="141" t="s">
        <v>130</v>
      </c>
      <c r="E305" s="142" t="s">
        <v>531</v>
      </c>
      <c r="F305" s="143" t="s">
        <v>532</v>
      </c>
      <c r="G305" s="144" t="s">
        <v>175</v>
      </c>
      <c r="H305" s="145">
        <v>3</v>
      </c>
      <c r="I305" s="146"/>
      <c r="J305" s="147">
        <f>ROUND(I305*H305,2)</f>
        <v>0</v>
      </c>
      <c r="K305" s="148"/>
      <c r="L305" s="33"/>
      <c r="M305" s="149" t="s">
        <v>1</v>
      </c>
      <c r="N305" s="150" t="s">
        <v>38</v>
      </c>
      <c r="O305" s="58"/>
      <c r="P305" s="151">
        <f>O305*H305</f>
        <v>0</v>
      </c>
      <c r="Q305" s="151">
        <v>0</v>
      </c>
      <c r="R305" s="151">
        <f>Q305*H305</f>
        <v>0</v>
      </c>
      <c r="S305" s="151">
        <v>0</v>
      </c>
      <c r="T305" s="152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3" t="s">
        <v>211</v>
      </c>
      <c r="AT305" s="153" t="s">
        <v>130</v>
      </c>
      <c r="AU305" s="153" t="s">
        <v>83</v>
      </c>
      <c r="AY305" s="17" t="s">
        <v>127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17" t="s">
        <v>81</v>
      </c>
      <c r="BK305" s="154">
        <f>ROUND(I305*H305,2)</f>
        <v>0</v>
      </c>
      <c r="BL305" s="17" t="s">
        <v>211</v>
      </c>
      <c r="BM305" s="153" t="s">
        <v>533</v>
      </c>
    </row>
    <row r="306" spans="1:65" s="14" customFormat="1" ht="10">
      <c r="B306" s="163"/>
      <c r="D306" s="156" t="s">
        <v>136</v>
      </c>
      <c r="E306" s="164" t="s">
        <v>1</v>
      </c>
      <c r="F306" s="165" t="s">
        <v>128</v>
      </c>
      <c r="H306" s="166">
        <v>3</v>
      </c>
      <c r="I306" s="167"/>
      <c r="L306" s="163"/>
      <c r="M306" s="168"/>
      <c r="N306" s="169"/>
      <c r="O306" s="169"/>
      <c r="P306" s="169"/>
      <c r="Q306" s="169"/>
      <c r="R306" s="169"/>
      <c r="S306" s="169"/>
      <c r="T306" s="170"/>
      <c r="AT306" s="164" t="s">
        <v>136</v>
      </c>
      <c r="AU306" s="164" t="s">
        <v>83</v>
      </c>
      <c r="AV306" s="14" t="s">
        <v>83</v>
      </c>
      <c r="AW306" s="14" t="s">
        <v>30</v>
      </c>
      <c r="AX306" s="14" t="s">
        <v>73</v>
      </c>
      <c r="AY306" s="164" t="s">
        <v>127</v>
      </c>
    </row>
    <row r="307" spans="1:65" s="15" customFormat="1" ht="10">
      <c r="B307" s="171"/>
      <c r="D307" s="156" t="s">
        <v>136</v>
      </c>
      <c r="E307" s="172" t="s">
        <v>1</v>
      </c>
      <c r="F307" s="173" t="s">
        <v>140</v>
      </c>
      <c r="H307" s="174">
        <v>3</v>
      </c>
      <c r="I307" s="175"/>
      <c r="L307" s="171"/>
      <c r="M307" s="176"/>
      <c r="N307" s="177"/>
      <c r="O307" s="177"/>
      <c r="P307" s="177"/>
      <c r="Q307" s="177"/>
      <c r="R307" s="177"/>
      <c r="S307" s="177"/>
      <c r="T307" s="178"/>
      <c r="AT307" s="172" t="s">
        <v>136</v>
      </c>
      <c r="AU307" s="172" t="s">
        <v>83</v>
      </c>
      <c r="AV307" s="15" t="s">
        <v>134</v>
      </c>
      <c r="AW307" s="15" t="s">
        <v>30</v>
      </c>
      <c r="AX307" s="15" t="s">
        <v>81</v>
      </c>
      <c r="AY307" s="172" t="s">
        <v>127</v>
      </c>
    </row>
    <row r="308" spans="1:65" s="2" customFormat="1" ht="55.5" customHeight="1">
      <c r="A308" s="32"/>
      <c r="B308" s="140"/>
      <c r="C308" s="179" t="s">
        <v>534</v>
      </c>
      <c r="D308" s="179" t="s">
        <v>196</v>
      </c>
      <c r="E308" s="180" t="s">
        <v>535</v>
      </c>
      <c r="F308" s="181" t="s">
        <v>536</v>
      </c>
      <c r="G308" s="182" t="s">
        <v>175</v>
      </c>
      <c r="H308" s="183">
        <v>3</v>
      </c>
      <c r="I308" s="184"/>
      <c r="J308" s="185">
        <f>ROUND(I308*H308,2)</f>
        <v>0</v>
      </c>
      <c r="K308" s="186"/>
      <c r="L308" s="187"/>
      <c r="M308" s="188" t="s">
        <v>1</v>
      </c>
      <c r="N308" s="189" t="s">
        <v>38</v>
      </c>
      <c r="O308" s="58"/>
      <c r="P308" s="151">
        <f>O308*H308</f>
        <v>0</v>
      </c>
      <c r="Q308" s="151">
        <v>0</v>
      </c>
      <c r="R308" s="151">
        <f>Q308*H308</f>
        <v>0</v>
      </c>
      <c r="S308" s="151">
        <v>0</v>
      </c>
      <c r="T308" s="152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3" t="s">
        <v>286</v>
      </c>
      <c r="AT308" s="153" t="s">
        <v>196</v>
      </c>
      <c r="AU308" s="153" t="s">
        <v>83</v>
      </c>
      <c r="AY308" s="17" t="s">
        <v>127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7" t="s">
        <v>81</v>
      </c>
      <c r="BK308" s="154">
        <f>ROUND(I308*H308,2)</f>
        <v>0</v>
      </c>
      <c r="BL308" s="17" t="s">
        <v>211</v>
      </c>
      <c r="BM308" s="153" t="s">
        <v>537</v>
      </c>
    </row>
    <row r="309" spans="1:65" s="2" customFormat="1" ht="16.5" customHeight="1">
      <c r="A309" s="32"/>
      <c r="B309" s="140"/>
      <c r="C309" s="141" t="s">
        <v>538</v>
      </c>
      <c r="D309" s="141" t="s">
        <v>130</v>
      </c>
      <c r="E309" s="142" t="s">
        <v>539</v>
      </c>
      <c r="F309" s="143" t="s">
        <v>540</v>
      </c>
      <c r="G309" s="144" t="s">
        <v>175</v>
      </c>
      <c r="H309" s="145">
        <v>3</v>
      </c>
      <c r="I309" s="146"/>
      <c r="J309" s="147">
        <f>ROUND(I309*H309,2)</f>
        <v>0</v>
      </c>
      <c r="K309" s="148"/>
      <c r="L309" s="33"/>
      <c r="M309" s="149" t="s">
        <v>1</v>
      </c>
      <c r="N309" s="150" t="s">
        <v>38</v>
      </c>
      <c r="O309" s="58"/>
      <c r="P309" s="151">
        <f>O309*H309</f>
        <v>0</v>
      </c>
      <c r="Q309" s="151">
        <v>0</v>
      </c>
      <c r="R309" s="151">
        <f>Q309*H309</f>
        <v>0</v>
      </c>
      <c r="S309" s="151">
        <v>0</v>
      </c>
      <c r="T309" s="152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3" t="s">
        <v>211</v>
      </c>
      <c r="AT309" s="153" t="s">
        <v>130</v>
      </c>
      <c r="AU309" s="153" t="s">
        <v>83</v>
      </c>
      <c r="AY309" s="17" t="s">
        <v>127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7" t="s">
        <v>81</v>
      </c>
      <c r="BK309" s="154">
        <f>ROUND(I309*H309,2)</f>
        <v>0</v>
      </c>
      <c r="BL309" s="17" t="s">
        <v>211</v>
      </c>
      <c r="BM309" s="153" t="s">
        <v>541</v>
      </c>
    </row>
    <row r="310" spans="1:65" s="14" customFormat="1" ht="10">
      <c r="B310" s="163"/>
      <c r="D310" s="156" t="s">
        <v>136</v>
      </c>
      <c r="E310" s="164" t="s">
        <v>1</v>
      </c>
      <c r="F310" s="165" t="s">
        <v>128</v>
      </c>
      <c r="H310" s="166">
        <v>3</v>
      </c>
      <c r="I310" s="167"/>
      <c r="L310" s="163"/>
      <c r="M310" s="168"/>
      <c r="N310" s="169"/>
      <c r="O310" s="169"/>
      <c r="P310" s="169"/>
      <c r="Q310" s="169"/>
      <c r="R310" s="169"/>
      <c r="S310" s="169"/>
      <c r="T310" s="170"/>
      <c r="AT310" s="164" t="s">
        <v>136</v>
      </c>
      <c r="AU310" s="164" t="s">
        <v>83</v>
      </c>
      <c r="AV310" s="14" t="s">
        <v>83</v>
      </c>
      <c r="AW310" s="14" t="s">
        <v>30</v>
      </c>
      <c r="AX310" s="14" t="s">
        <v>73</v>
      </c>
      <c r="AY310" s="164" t="s">
        <v>127</v>
      </c>
    </row>
    <row r="311" spans="1:65" s="15" customFormat="1" ht="10">
      <c r="B311" s="171"/>
      <c r="D311" s="156" t="s">
        <v>136</v>
      </c>
      <c r="E311" s="172" t="s">
        <v>1</v>
      </c>
      <c r="F311" s="173" t="s">
        <v>140</v>
      </c>
      <c r="H311" s="174">
        <v>3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2" t="s">
        <v>136</v>
      </c>
      <c r="AU311" s="172" t="s">
        <v>83</v>
      </c>
      <c r="AV311" s="15" t="s">
        <v>134</v>
      </c>
      <c r="AW311" s="15" t="s">
        <v>30</v>
      </c>
      <c r="AX311" s="15" t="s">
        <v>81</v>
      </c>
      <c r="AY311" s="172" t="s">
        <v>127</v>
      </c>
    </row>
    <row r="312" spans="1:65" s="2" customFormat="1" ht="55.5" customHeight="1">
      <c r="A312" s="32"/>
      <c r="B312" s="140"/>
      <c r="C312" s="179" t="s">
        <v>542</v>
      </c>
      <c r="D312" s="179" t="s">
        <v>196</v>
      </c>
      <c r="E312" s="180" t="s">
        <v>543</v>
      </c>
      <c r="F312" s="181" t="s">
        <v>544</v>
      </c>
      <c r="G312" s="182" t="s">
        <v>175</v>
      </c>
      <c r="H312" s="183">
        <v>3</v>
      </c>
      <c r="I312" s="184"/>
      <c r="J312" s="185">
        <f>ROUND(I312*H312,2)</f>
        <v>0</v>
      </c>
      <c r="K312" s="186"/>
      <c r="L312" s="187"/>
      <c r="M312" s="188" t="s">
        <v>1</v>
      </c>
      <c r="N312" s="189" t="s">
        <v>38</v>
      </c>
      <c r="O312" s="58"/>
      <c r="P312" s="151">
        <f>O312*H312</f>
        <v>0</v>
      </c>
      <c r="Q312" s="151">
        <v>0</v>
      </c>
      <c r="R312" s="151">
        <f>Q312*H312</f>
        <v>0</v>
      </c>
      <c r="S312" s="151">
        <v>0</v>
      </c>
      <c r="T312" s="152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3" t="s">
        <v>286</v>
      </c>
      <c r="AT312" s="153" t="s">
        <v>196</v>
      </c>
      <c r="AU312" s="153" t="s">
        <v>83</v>
      </c>
      <c r="AY312" s="17" t="s">
        <v>127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7" t="s">
        <v>81</v>
      </c>
      <c r="BK312" s="154">
        <f>ROUND(I312*H312,2)</f>
        <v>0</v>
      </c>
      <c r="BL312" s="17" t="s">
        <v>211</v>
      </c>
      <c r="BM312" s="153" t="s">
        <v>545</v>
      </c>
    </row>
    <row r="313" spans="1:65" s="2" customFormat="1" ht="24.15" customHeight="1">
      <c r="A313" s="32"/>
      <c r="B313" s="140"/>
      <c r="C313" s="141" t="s">
        <v>546</v>
      </c>
      <c r="D313" s="141" t="s">
        <v>130</v>
      </c>
      <c r="E313" s="142" t="s">
        <v>547</v>
      </c>
      <c r="F313" s="143" t="s">
        <v>548</v>
      </c>
      <c r="G313" s="144" t="s">
        <v>175</v>
      </c>
      <c r="H313" s="145">
        <v>3</v>
      </c>
      <c r="I313" s="146"/>
      <c r="J313" s="147">
        <f>ROUND(I313*H313,2)</f>
        <v>0</v>
      </c>
      <c r="K313" s="148"/>
      <c r="L313" s="33"/>
      <c r="M313" s="149" t="s">
        <v>1</v>
      </c>
      <c r="N313" s="150" t="s">
        <v>38</v>
      </c>
      <c r="O313" s="58"/>
      <c r="P313" s="151">
        <f>O313*H313</f>
        <v>0</v>
      </c>
      <c r="Q313" s="151">
        <v>0</v>
      </c>
      <c r="R313" s="151">
        <f>Q313*H313</f>
        <v>0</v>
      </c>
      <c r="S313" s="151">
        <v>0</v>
      </c>
      <c r="T313" s="152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3" t="s">
        <v>211</v>
      </c>
      <c r="AT313" s="153" t="s">
        <v>130</v>
      </c>
      <c r="AU313" s="153" t="s">
        <v>83</v>
      </c>
      <c r="AY313" s="17" t="s">
        <v>127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7" t="s">
        <v>81</v>
      </c>
      <c r="BK313" s="154">
        <f>ROUND(I313*H313,2)</f>
        <v>0</v>
      </c>
      <c r="BL313" s="17" t="s">
        <v>211</v>
      </c>
      <c r="BM313" s="153" t="s">
        <v>549</v>
      </c>
    </row>
    <row r="314" spans="1:65" s="14" customFormat="1" ht="10">
      <c r="B314" s="163"/>
      <c r="D314" s="156" t="s">
        <v>136</v>
      </c>
      <c r="E314" s="164" t="s">
        <v>1</v>
      </c>
      <c r="F314" s="165" t="s">
        <v>128</v>
      </c>
      <c r="H314" s="166">
        <v>3</v>
      </c>
      <c r="I314" s="167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4" t="s">
        <v>136</v>
      </c>
      <c r="AU314" s="164" t="s">
        <v>83</v>
      </c>
      <c r="AV314" s="14" t="s">
        <v>83</v>
      </c>
      <c r="AW314" s="14" t="s">
        <v>30</v>
      </c>
      <c r="AX314" s="14" t="s">
        <v>73</v>
      </c>
      <c r="AY314" s="164" t="s">
        <v>127</v>
      </c>
    </row>
    <row r="315" spans="1:65" s="15" customFormat="1" ht="10">
      <c r="B315" s="171"/>
      <c r="D315" s="156" t="s">
        <v>136</v>
      </c>
      <c r="E315" s="172" t="s">
        <v>1</v>
      </c>
      <c r="F315" s="173" t="s">
        <v>140</v>
      </c>
      <c r="H315" s="174">
        <v>3</v>
      </c>
      <c r="I315" s="175"/>
      <c r="L315" s="171"/>
      <c r="M315" s="176"/>
      <c r="N315" s="177"/>
      <c r="O315" s="177"/>
      <c r="P315" s="177"/>
      <c r="Q315" s="177"/>
      <c r="R315" s="177"/>
      <c r="S315" s="177"/>
      <c r="T315" s="178"/>
      <c r="AT315" s="172" t="s">
        <v>136</v>
      </c>
      <c r="AU315" s="172" t="s">
        <v>83</v>
      </c>
      <c r="AV315" s="15" t="s">
        <v>134</v>
      </c>
      <c r="AW315" s="15" t="s">
        <v>30</v>
      </c>
      <c r="AX315" s="15" t="s">
        <v>81</v>
      </c>
      <c r="AY315" s="172" t="s">
        <v>127</v>
      </c>
    </row>
    <row r="316" spans="1:65" s="2" customFormat="1" ht="24.15" customHeight="1">
      <c r="A316" s="32"/>
      <c r="B316" s="140"/>
      <c r="C316" s="141" t="s">
        <v>550</v>
      </c>
      <c r="D316" s="141" t="s">
        <v>130</v>
      </c>
      <c r="E316" s="142" t="s">
        <v>551</v>
      </c>
      <c r="F316" s="143" t="s">
        <v>552</v>
      </c>
      <c r="G316" s="144" t="s">
        <v>270</v>
      </c>
      <c r="H316" s="145">
        <v>0.13300000000000001</v>
      </c>
      <c r="I316" s="146"/>
      <c r="J316" s="147">
        <f>ROUND(I316*H316,2)</f>
        <v>0</v>
      </c>
      <c r="K316" s="148"/>
      <c r="L316" s="33"/>
      <c r="M316" s="149" t="s">
        <v>1</v>
      </c>
      <c r="N316" s="150" t="s">
        <v>38</v>
      </c>
      <c r="O316" s="58"/>
      <c r="P316" s="151">
        <f>O316*H316</f>
        <v>0</v>
      </c>
      <c r="Q316" s="151">
        <v>0</v>
      </c>
      <c r="R316" s="151">
        <f>Q316*H316</f>
        <v>0</v>
      </c>
      <c r="S316" s="151">
        <v>0</v>
      </c>
      <c r="T316" s="15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3" t="s">
        <v>211</v>
      </c>
      <c r="AT316" s="153" t="s">
        <v>130</v>
      </c>
      <c r="AU316" s="153" t="s">
        <v>83</v>
      </c>
      <c r="AY316" s="17" t="s">
        <v>127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7" t="s">
        <v>81</v>
      </c>
      <c r="BK316" s="154">
        <f>ROUND(I316*H316,2)</f>
        <v>0</v>
      </c>
      <c r="BL316" s="17" t="s">
        <v>211</v>
      </c>
      <c r="BM316" s="153" t="s">
        <v>553</v>
      </c>
    </row>
    <row r="317" spans="1:65" s="12" customFormat="1" ht="22.75" customHeight="1">
      <c r="B317" s="127"/>
      <c r="D317" s="128" t="s">
        <v>72</v>
      </c>
      <c r="E317" s="138" t="s">
        <v>554</v>
      </c>
      <c r="F317" s="138" t="s">
        <v>555</v>
      </c>
      <c r="I317" s="130"/>
      <c r="J317" s="139">
        <f>BK317</f>
        <v>0</v>
      </c>
      <c r="L317" s="127"/>
      <c r="M317" s="132"/>
      <c r="N317" s="133"/>
      <c r="O317" s="133"/>
      <c r="P317" s="134">
        <f>SUM(P318:P376)</f>
        <v>0</v>
      </c>
      <c r="Q317" s="133"/>
      <c r="R317" s="134">
        <f>SUM(R318:R376)</f>
        <v>0</v>
      </c>
      <c r="S317" s="133"/>
      <c r="T317" s="135">
        <f>SUM(T318:T376)</f>
        <v>0</v>
      </c>
      <c r="AR317" s="128" t="s">
        <v>83</v>
      </c>
      <c r="AT317" s="136" t="s">
        <v>72</v>
      </c>
      <c r="AU317" s="136" t="s">
        <v>81</v>
      </c>
      <c r="AY317" s="128" t="s">
        <v>127</v>
      </c>
      <c r="BK317" s="137">
        <f>SUM(BK318:BK376)</f>
        <v>0</v>
      </c>
    </row>
    <row r="318" spans="1:65" s="2" customFormat="1" ht="24.15" customHeight="1">
      <c r="A318" s="32"/>
      <c r="B318" s="140"/>
      <c r="C318" s="141" t="s">
        <v>556</v>
      </c>
      <c r="D318" s="141" t="s">
        <v>130</v>
      </c>
      <c r="E318" s="142" t="s">
        <v>557</v>
      </c>
      <c r="F318" s="143" t="s">
        <v>558</v>
      </c>
      <c r="G318" s="144" t="s">
        <v>133</v>
      </c>
      <c r="H318" s="145">
        <v>130.97999999999999</v>
      </c>
      <c r="I318" s="146"/>
      <c r="J318" s="147">
        <f>ROUND(I318*H318,2)</f>
        <v>0</v>
      </c>
      <c r="K318" s="148"/>
      <c r="L318" s="33"/>
      <c r="M318" s="149" t="s">
        <v>1</v>
      </c>
      <c r="N318" s="150" t="s">
        <v>38</v>
      </c>
      <c r="O318" s="58"/>
      <c r="P318" s="151">
        <f>O318*H318</f>
        <v>0</v>
      </c>
      <c r="Q318" s="151">
        <v>0</v>
      </c>
      <c r="R318" s="151">
        <f>Q318*H318</f>
        <v>0</v>
      </c>
      <c r="S318" s="151">
        <v>0</v>
      </c>
      <c r="T318" s="152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3" t="s">
        <v>211</v>
      </c>
      <c r="AT318" s="153" t="s">
        <v>130</v>
      </c>
      <c r="AU318" s="153" t="s">
        <v>83</v>
      </c>
      <c r="AY318" s="17" t="s">
        <v>127</v>
      </c>
      <c r="BE318" s="154">
        <f>IF(N318="základní",J318,0)</f>
        <v>0</v>
      </c>
      <c r="BF318" s="154">
        <f>IF(N318="snížená",J318,0)</f>
        <v>0</v>
      </c>
      <c r="BG318" s="154">
        <f>IF(N318="zákl. přenesená",J318,0)</f>
        <v>0</v>
      </c>
      <c r="BH318" s="154">
        <f>IF(N318="sníž. přenesená",J318,0)</f>
        <v>0</v>
      </c>
      <c r="BI318" s="154">
        <f>IF(N318="nulová",J318,0)</f>
        <v>0</v>
      </c>
      <c r="BJ318" s="17" t="s">
        <v>81</v>
      </c>
      <c r="BK318" s="154">
        <f>ROUND(I318*H318,2)</f>
        <v>0</v>
      </c>
      <c r="BL318" s="17" t="s">
        <v>211</v>
      </c>
      <c r="BM318" s="153" t="s">
        <v>559</v>
      </c>
    </row>
    <row r="319" spans="1:65" s="13" customFormat="1" ht="10">
      <c r="B319" s="155"/>
      <c r="D319" s="156" t="s">
        <v>136</v>
      </c>
      <c r="E319" s="157" t="s">
        <v>1</v>
      </c>
      <c r="F319" s="158" t="s">
        <v>560</v>
      </c>
      <c r="H319" s="157" t="s">
        <v>1</v>
      </c>
      <c r="I319" s="159"/>
      <c r="L319" s="155"/>
      <c r="M319" s="160"/>
      <c r="N319" s="161"/>
      <c r="O319" s="161"/>
      <c r="P319" s="161"/>
      <c r="Q319" s="161"/>
      <c r="R319" s="161"/>
      <c r="S319" s="161"/>
      <c r="T319" s="162"/>
      <c r="AT319" s="157" t="s">
        <v>136</v>
      </c>
      <c r="AU319" s="157" t="s">
        <v>83</v>
      </c>
      <c r="AV319" s="13" t="s">
        <v>81</v>
      </c>
      <c r="AW319" s="13" t="s">
        <v>30</v>
      </c>
      <c r="AX319" s="13" t="s">
        <v>73</v>
      </c>
      <c r="AY319" s="157" t="s">
        <v>127</v>
      </c>
    </row>
    <row r="320" spans="1:65" s="14" customFormat="1" ht="10">
      <c r="B320" s="163"/>
      <c r="D320" s="156" t="s">
        <v>136</v>
      </c>
      <c r="E320" s="164" t="s">
        <v>1</v>
      </c>
      <c r="F320" s="165" t="s">
        <v>503</v>
      </c>
      <c r="H320" s="166">
        <v>88.06</v>
      </c>
      <c r="I320" s="167"/>
      <c r="L320" s="163"/>
      <c r="M320" s="168"/>
      <c r="N320" s="169"/>
      <c r="O320" s="169"/>
      <c r="P320" s="169"/>
      <c r="Q320" s="169"/>
      <c r="R320" s="169"/>
      <c r="S320" s="169"/>
      <c r="T320" s="170"/>
      <c r="AT320" s="164" t="s">
        <v>136</v>
      </c>
      <c r="AU320" s="164" t="s">
        <v>83</v>
      </c>
      <c r="AV320" s="14" t="s">
        <v>83</v>
      </c>
      <c r="AW320" s="14" t="s">
        <v>30</v>
      </c>
      <c r="AX320" s="14" t="s">
        <v>73</v>
      </c>
      <c r="AY320" s="164" t="s">
        <v>127</v>
      </c>
    </row>
    <row r="321" spans="1:65" s="13" customFormat="1" ht="10">
      <c r="B321" s="155"/>
      <c r="D321" s="156" t="s">
        <v>136</v>
      </c>
      <c r="E321" s="157" t="s">
        <v>1</v>
      </c>
      <c r="F321" s="158" t="s">
        <v>137</v>
      </c>
      <c r="H321" s="157" t="s">
        <v>1</v>
      </c>
      <c r="I321" s="159"/>
      <c r="L321" s="155"/>
      <c r="M321" s="160"/>
      <c r="N321" s="161"/>
      <c r="O321" s="161"/>
      <c r="P321" s="161"/>
      <c r="Q321" s="161"/>
      <c r="R321" s="161"/>
      <c r="S321" s="161"/>
      <c r="T321" s="162"/>
      <c r="AT321" s="157" t="s">
        <v>136</v>
      </c>
      <c r="AU321" s="157" t="s">
        <v>83</v>
      </c>
      <c r="AV321" s="13" t="s">
        <v>81</v>
      </c>
      <c r="AW321" s="13" t="s">
        <v>30</v>
      </c>
      <c r="AX321" s="13" t="s">
        <v>73</v>
      </c>
      <c r="AY321" s="157" t="s">
        <v>127</v>
      </c>
    </row>
    <row r="322" spans="1:65" s="14" customFormat="1" ht="10">
      <c r="B322" s="163"/>
      <c r="D322" s="156" t="s">
        <v>136</v>
      </c>
      <c r="E322" s="164" t="s">
        <v>1</v>
      </c>
      <c r="F322" s="165" t="s">
        <v>561</v>
      </c>
      <c r="H322" s="166">
        <v>21.46</v>
      </c>
      <c r="I322" s="167"/>
      <c r="L322" s="163"/>
      <c r="M322" s="168"/>
      <c r="N322" s="169"/>
      <c r="O322" s="169"/>
      <c r="P322" s="169"/>
      <c r="Q322" s="169"/>
      <c r="R322" s="169"/>
      <c r="S322" s="169"/>
      <c r="T322" s="170"/>
      <c r="AT322" s="164" t="s">
        <v>136</v>
      </c>
      <c r="AU322" s="164" t="s">
        <v>83</v>
      </c>
      <c r="AV322" s="14" t="s">
        <v>83</v>
      </c>
      <c r="AW322" s="14" t="s">
        <v>30</v>
      </c>
      <c r="AX322" s="14" t="s">
        <v>73</v>
      </c>
      <c r="AY322" s="164" t="s">
        <v>127</v>
      </c>
    </row>
    <row r="323" spans="1:65" s="14" customFormat="1" ht="10">
      <c r="B323" s="163"/>
      <c r="D323" s="156" t="s">
        <v>136</v>
      </c>
      <c r="E323" s="164" t="s">
        <v>1</v>
      </c>
      <c r="F323" s="165" t="s">
        <v>561</v>
      </c>
      <c r="H323" s="166">
        <v>21.46</v>
      </c>
      <c r="I323" s="167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4" t="s">
        <v>136</v>
      </c>
      <c r="AU323" s="164" t="s">
        <v>83</v>
      </c>
      <c r="AV323" s="14" t="s">
        <v>83</v>
      </c>
      <c r="AW323" s="14" t="s">
        <v>30</v>
      </c>
      <c r="AX323" s="14" t="s">
        <v>73</v>
      </c>
      <c r="AY323" s="164" t="s">
        <v>127</v>
      </c>
    </row>
    <row r="324" spans="1:65" s="15" customFormat="1" ht="10">
      <c r="B324" s="171"/>
      <c r="D324" s="156" t="s">
        <v>136</v>
      </c>
      <c r="E324" s="172" t="s">
        <v>1</v>
      </c>
      <c r="F324" s="173" t="s">
        <v>140</v>
      </c>
      <c r="H324" s="174">
        <v>130.97999999999999</v>
      </c>
      <c r="I324" s="175"/>
      <c r="L324" s="171"/>
      <c r="M324" s="176"/>
      <c r="N324" s="177"/>
      <c r="O324" s="177"/>
      <c r="P324" s="177"/>
      <c r="Q324" s="177"/>
      <c r="R324" s="177"/>
      <c r="S324" s="177"/>
      <c r="T324" s="178"/>
      <c r="AT324" s="172" t="s">
        <v>136</v>
      </c>
      <c r="AU324" s="172" t="s">
        <v>83</v>
      </c>
      <c r="AV324" s="15" t="s">
        <v>134</v>
      </c>
      <c r="AW324" s="15" t="s">
        <v>30</v>
      </c>
      <c r="AX324" s="15" t="s">
        <v>81</v>
      </c>
      <c r="AY324" s="172" t="s">
        <v>127</v>
      </c>
    </row>
    <row r="325" spans="1:65" s="2" customFormat="1" ht="16.5" customHeight="1">
      <c r="A325" s="32"/>
      <c r="B325" s="140"/>
      <c r="C325" s="141" t="s">
        <v>562</v>
      </c>
      <c r="D325" s="141" t="s">
        <v>130</v>
      </c>
      <c r="E325" s="142" t="s">
        <v>563</v>
      </c>
      <c r="F325" s="143" t="s">
        <v>564</v>
      </c>
      <c r="G325" s="144" t="s">
        <v>133</v>
      </c>
      <c r="H325" s="145">
        <v>130.97999999999999</v>
      </c>
      <c r="I325" s="146"/>
      <c r="J325" s="147">
        <f>ROUND(I325*H325,2)</f>
        <v>0</v>
      </c>
      <c r="K325" s="148"/>
      <c r="L325" s="33"/>
      <c r="M325" s="149" t="s">
        <v>1</v>
      </c>
      <c r="N325" s="150" t="s">
        <v>38</v>
      </c>
      <c r="O325" s="58"/>
      <c r="P325" s="151">
        <f>O325*H325</f>
        <v>0</v>
      </c>
      <c r="Q325" s="151">
        <v>0</v>
      </c>
      <c r="R325" s="151">
        <f>Q325*H325</f>
        <v>0</v>
      </c>
      <c r="S325" s="151">
        <v>0</v>
      </c>
      <c r="T325" s="152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3" t="s">
        <v>211</v>
      </c>
      <c r="AT325" s="153" t="s">
        <v>130</v>
      </c>
      <c r="AU325" s="153" t="s">
        <v>83</v>
      </c>
      <c r="AY325" s="17" t="s">
        <v>127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7" t="s">
        <v>81</v>
      </c>
      <c r="BK325" s="154">
        <f>ROUND(I325*H325,2)</f>
        <v>0</v>
      </c>
      <c r="BL325" s="17" t="s">
        <v>211</v>
      </c>
      <c r="BM325" s="153" t="s">
        <v>565</v>
      </c>
    </row>
    <row r="326" spans="1:65" s="13" customFormat="1" ht="10">
      <c r="B326" s="155"/>
      <c r="D326" s="156" t="s">
        <v>136</v>
      </c>
      <c r="E326" s="157" t="s">
        <v>1</v>
      </c>
      <c r="F326" s="158" t="s">
        <v>560</v>
      </c>
      <c r="H326" s="157" t="s">
        <v>1</v>
      </c>
      <c r="I326" s="159"/>
      <c r="L326" s="155"/>
      <c r="M326" s="160"/>
      <c r="N326" s="161"/>
      <c r="O326" s="161"/>
      <c r="P326" s="161"/>
      <c r="Q326" s="161"/>
      <c r="R326" s="161"/>
      <c r="S326" s="161"/>
      <c r="T326" s="162"/>
      <c r="AT326" s="157" t="s">
        <v>136</v>
      </c>
      <c r="AU326" s="157" t="s">
        <v>83</v>
      </c>
      <c r="AV326" s="13" t="s">
        <v>81</v>
      </c>
      <c r="AW326" s="13" t="s">
        <v>30</v>
      </c>
      <c r="AX326" s="13" t="s">
        <v>73</v>
      </c>
      <c r="AY326" s="157" t="s">
        <v>127</v>
      </c>
    </row>
    <row r="327" spans="1:65" s="14" customFormat="1" ht="10">
      <c r="B327" s="163"/>
      <c r="D327" s="156" t="s">
        <v>136</v>
      </c>
      <c r="E327" s="164" t="s">
        <v>1</v>
      </c>
      <c r="F327" s="165" t="s">
        <v>503</v>
      </c>
      <c r="H327" s="166">
        <v>88.06</v>
      </c>
      <c r="I327" s="167"/>
      <c r="L327" s="163"/>
      <c r="M327" s="168"/>
      <c r="N327" s="169"/>
      <c r="O327" s="169"/>
      <c r="P327" s="169"/>
      <c r="Q327" s="169"/>
      <c r="R327" s="169"/>
      <c r="S327" s="169"/>
      <c r="T327" s="170"/>
      <c r="AT327" s="164" t="s">
        <v>136</v>
      </c>
      <c r="AU327" s="164" t="s">
        <v>83</v>
      </c>
      <c r="AV327" s="14" t="s">
        <v>83</v>
      </c>
      <c r="AW327" s="14" t="s">
        <v>30</v>
      </c>
      <c r="AX327" s="14" t="s">
        <v>73</v>
      </c>
      <c r="AY327" s="164" t="s">
        <v>127</v>
      </c>
    </row>
    <row r="328" spans="1:65" s="13" customFormat="1" ht="10">
      <c r="B328" s="155"/>
      <c r="D328" s="156" t="s">
        <v>136</v>
      </c>
      <c r="E328" s="157" t="s">
        <v>1</v>
      </c>
      <c r="F328" s="158" t="s">
        <v>137</v>
      </c>
      <c r="H328" s="157" t="s">
        <v>1</v>
      </c>
      <c r="I328" s="159"/>
      <c r="L328" s="155"/>
      <c r="M328" s="160"/>
      <c r="N328" s="161"/>
      <c r="O328" s="161"/>
      <c r="P328" s="161"/>
      <c r="Q328" s="161"/>
      <c r="R328" s="161"/>
      <c r="S328" s="161"/>
      <c r="T328" s="162"/>
      <c r="AT328" s="157" t="s">
        <v>136</v>
      </c>
      <c r="AU328" s="157" t="s">
        <v>83</v>
      </c>
      <c r="AV328" s="13" t="s">
        <v>81</v>
      </c>
      <c r="AW328" s="13" t="s">
        <v>30</v>
      </c>
      <c r="AX328" s="13" t="s">
        <v>73</v>
      </c>
      <c r="AY328" s="157" t="s">
        <v>127</v>
      </c>
    </row>
    <row r="329" spans="1:65" s="14" customFormat="1" ht="10">
      <c r="B329" s="163"/>
      <c r="D329" s="156" t="s">
        <v>136</v>
      </c>
      <c r="E329" s="164" t="s">
        <v>1</v>
      </c>
      <c r="F329" s="165" t="s">
        <v>561</v>
      </c>
      <c r="H329" s="166">
        <v>21.46</v>
      </c>
      <c r="I329" s="167"/>
      <c r="L329" s="163"/>
      <c r="M329" s="168"/>
      <c r="N329" s="169"/>
      <c r="O329" s="169"/>
      <c r="P329" s="169"/>
      <c r="Q329" s="169"/>
      <c r="R329" s="169"/>
      <c r="S329" s="169"/>
      <c r="T329" s="170"/>
      <c r="AT329" s="164" t="s">
        <v>136</v>
      </c>
      <c r="AU329" s="164" t="s">
        <v>83</v>
      </c>
      <c r="AV329" s="14" t="s">
        <v>83</v>
      </c>
      <c r="AW329" s="14" t="s">
        <v>30</v>
      </c>
      <c r="AX329" s="14" t="s">
        <v>73</v>
      </c>
      <c r="AY329" s="164" t="s">
        <v>127</v>
      </c>
    </row>
    <row r="330" spans="1:65" s="14" customFormat="1" ht="10">
      <c r="B330" s="163"/>
      <c r="D330" s="156" t="s">
        <v>136</v>
      </c>
      <c r="E330" s="164" t="s">
        <v>1</v>
      </c>
      <c r="F330" s="165" t="s">
        <v>561</v>
      </c>
      <c r="H330" s="166">
        <v>21.46</v>
      </c>
      <c r="I330" s="167"/>
      <c r="L330" s="163"/>
      <c r="M330" s="168"/>
      <c r="N330" s="169"/>
      <c r="O330" s="169"/>
      <c r="P330" s="169"/>
      <c r="Q330" s="169"/>
      <c r="R330" s="169"/>
      <c r="S330" s="169"/>
      <c r="T330" s="170"/>
      <c r="AT330" s="164" t="s">
        <v>136</v>
      </c>
      <c r="AU330" s="164" t="s">
        <v>83</v>
      </c>
      <c r="AV330" s="14" t="s">
        <v>83</v>
      </c>
      <c r="AW330" s="14" t="s">
        <v>30</v>
      </c>
      <c r="AX330" s="14" t="s">
        <v>73</v>
      </c>
      <c r="AY330" s="164" t="s">
        <v>127</v>
      </c>
    </row>
    <row r="331" spans="1:65" s="15" customFormat="1" ht="10">
      <c r="B331" s="171"/>
      <c r="D331" s="156" t="s">
        <v>136</v>
      </c>
      <c r="E331" s="172" t="s">
        <v>1</v>
      </c>
      <c r="F331" s="173" t="s">
        <v>140</v>
      </c>
      <c r="H331" s="174">
        <v>130.97999999999999</v>
      </c>
      <c r="I331" s="175"/>
      <c r="L331" s="171"/>
      <c r="M331" s="176"/>
      <c r="N331" s="177"/>
      <c r="O331" s="177"/>
      <c r="P331" s="177"/>
      <c r="Q331" s="177"/>
      <c r="R331" s="177"/>
      <c r="S331" s="177"/>
      <c r="T331" s="178"/>
      <c r="AT331" s="172" t="s">
        <v>136</v>
      </c>
      <c r="AU331" s="172" t="s">
        <v>83</v>
      </c>
      <c r="AV331" s="15" t="s">
        <v>134</v>
      </c>
      <c r="AW331" s="15" t="s">
        <v>30</v>
      </c>
      <c r="AX331" s="15" t="s">
        <v>81</v>
      </c>
      <c r="AY331" s="172" t="s">
        <v>127</v>
      </c>
    </row>
    <row r="332" spans="1:65" s="2" customFormat="1" ht="24.15" customHeight="1">
      <c r="A332" s="32"/>
      <c r="B332" s="140"/>
      <c r="C332" s="141" t="s">
        <v>566</v>
      </c>
      <c r="D332" s="141" t="s">
        <v>130</v>
      </c>
      <c r="E332" s="142" t="s">
        <v>567</v>
      </c>
      <c r="F332" s="143" t="s">
        <v>568</v>
      </c>
      <c r="G332" s="144" t="s">
        <v>133</v>
      </c>
      <c r="H332" s="145">
        <v>130.97999999999999</v>
      </c>
      <c r="I332" s="146"/>
      <c r="J332" s="147">
        <f>ROUND(I332*H332,2)</f>
        <v>0</v>
      </c>
      <c r="K332" s="148"/>
      <c r="L332" s="33"/>
      <c r="M332" s="149" t="s">
        <v>1</v>
      </c>
      <c r="N332" s="150" t="s">
        <v>38</v>
      </c>
      <c r="O332" s="58"/>
      <c r="P332" s="151">
        <f>O332*H332</f>
        <v>0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3" t="s">
        <v>211</v>
      </c>
      <c r="AT332" s="153" t="s">
        <v>130</v>
      </c>
      <c r="AU332" s="153" t="s">
        <v>83</v>
      </c>
      <c r="AY332" s="17" t="s">
        <v>127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7" t="s">
        <v>81</v>
      </c>
      <c r="BK332" s="154">
        <f>ROUND(I332*H332,2)</f>
        <v>0</v>
      </c>
      <c r="BL332" s="17" t="s">
        <v>211</v>
      </c>
      <c r="BM332" s="153" t="s">
        <v>569</v>
      </c>
    </row>
    <row r="333" spans="1:65" s="13" customFormat="1" ht="10">
      <c r="B333" s="155"/>
      <c r="D333" s="156" t="s">
        <v>136</v>
      </c>
      <c r="E333" s="157" t="s">
        <v>1</v>
      </c>
      <c r="F333" s="158" t="s">
        <v>560</v>
      </c>
      <c r="H333" s="157" t="s">
        <v>1</v>
      </c>
      <c r="I333" s="159"/>
      <c r="L333" s="155"/>
      <c r="M333" s="160"/>
      <c r="N333" s="161"/>
      <c r="O333" s="161"/>
      <c r="P333" s="161"/>
      <c r="Q333" s="161"/>
      <c r="R333" s="161"/>
      <c r="S333" s="161"/>
      <c r="T333" s="162"/>
      <c r="AT333" s="157" t="s">
        <v>136</v>
      </c>
      <c r="AU333" s="157" t="s">
        <v>83</v>
      </c>
      <c r="AV333" s="13" t="s">
        <v>81</v>
      </c>
      <c r="AW333" s="13" t="s">
        <v>30</v>
      </c>
      <c r="AX333" s="13" t="s">
        <v>73</v>
      </c>
      <c r="AY333" s="157" t="s">
        <v>127</v>
      </c>
    </row>
    <row r="334" spans="1:65" s="14" customFormat="1" ht="10">
      <c r="B334" s="163"/>
      <c r="D334" s="156" t="s">
        <v>136</v>
      </c>
      <c r="E334" s="164" t="s">
        <v>1</v>
      </c>
      <c r="F334" s="165" t="s">
        <v>503</v>
      </c>
      <c r="H334" s="166">
        <v>88.06</v>
      </c>
      <c r="I334" s="167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4" t="s">
        <v>136</v>
      </c>
      <c r="AU334" s="164" t="s">
        <v>83</v>
      </c>
      <c r="AV334" s="14" t="s">
        <v>83</v>
      </c>
      <c r="AW334" s="14" t="s">
        <v>30</v>
      </c>
      <c r="AX334" s="14" t="s">
        <v>73</v>
      </c>
      <c r="AY334" s="164" t="s">
        <v>127</v>
      </c>
    </row>
    <row r="335" spans="1:65" s="13" customFormat="1" ht="10">
      <c r="B335" s="155"/>
      <c r="D335" s="156" t="s">
        <v>136</v>
      </c>
      <c r="E335" s="157" t="s">
        <v>1</v>
      </c>
      <c r="F335" s="158" t="s">
        <v>137</v>
      </c>
      <c r="H335" s="157" t="s">
        <v>1</v>
      </c>
      <c r="I335" s="159"/>
      <c r="L335" s="155"/>
      <c r="M335" s="160"/>
      <c r="N335" s="161"/>
      <c r="O335" s="161"/>
      <c r="P335" s="161"/>
      <c r="Q335" s="161"/>
      <c r="R335" s="161"/>
      <c r="S335" s="161"/>
      <c r="T335" s="162"/>
      <c r="AT335" s="157" t="s">
        <v>136</v>
      </c>
      <c r="AU335" s="157" t="s">
        <v>83</v>
      </c>
      <c r="AV335" s="13" t="s">
        <v>81</v>
      </c>
      <c r="AW335" s="13" t="s">
        <v>30</v>
      </c>
      <c r="AX335" s="13" t="s">
        <v>73</v>
      </c>
      <c r="AY335" s="157" t="s">
        <v>127</v>
      </c>
    </row>
    <row r="336" spans="1:65" s="14" customFormat="1" ht="10">
      <c r="B336" s="163"/>
      <c r="D336" s="156" t="s">
        <v>136</v>
      </c>
      <c r="E336" s="164" t="s">
        <v>1</v>
      </c>
      <c r="F336" s="165" t="s">
        <v>561</v>
      </c>
      <c r="H336" s="166">
        <v>21.46</v>
      </c>
      <c r="I336" s="167"/>
      <c r="L336" s="163"/>
      <c r="M336" s="168"/>
      <c r="N336" s="169"/>
      <c r="O336" s="169"/>
      <c r="P336" s="169"/>
      <c r="Q336" s="169"/>
      <c r="R336" s="169"/>
      <c r="S336" s="169"/>
      <c r="T336" s="170"/>
      <c r="AT336" s="164" t="s">
        <v>136</v>
      </c>
      <c r="AU336" s="164" t="s">
        <v>83</v>
      </c>
      <c r="AV336" s="14" t="s">
        <v>83</v>
      </c>
      <c r="AW336" s="14" t="s">
        <v>30</v>
      </c>
      <c r="AX336" s="14" t="s">
        <v>73</v>
      </c>
      <c r="AY336" s="164" t="s">
        <v>127</v>
      </c>
    </row>
    <row r="337" spans="1:65" s="14" customFormat="1" ht="10">
      <c r="B337" s="163"/>
      <c r="D337" s="156" t="s">
        <v>136</v>
      </c>
      <c r="E337" s="164" t="s">
        <v>1</v>
      </c>
      <c r="F337" s="165" t="s">
        <v>561</v>
      </c>
      <c r="H337" s="166">
        <v>21.46</v>
      </c>
      <c r="I337" s="167"/>
      <c r="L337" s="163"/>
      <c r="M337" s="168"/>
      <c r="N337" s="169"/>
      <c r="O337" s="169"/>
      <c r="P337" s="169"/>
      <c r="Q337" s="169"/>
      <c r="R337" s="169"/>
      <c r="S337" s="169"/>
      <c r="T337" s="170"/>
      <c r="AT337" s="164" t="s">
        <v>136</v>
      </c>
      <c r="AU337" s="164" t="s">
        <v>83</v>
      </c>
      <c r="AV337" s="14" t="s">
        <v>83</v>
      </c>
      <c r="AW337" s="14" t="s">
        <v>30</v>
      </c>
      <c r="AX337" s="14" t="s">
        <v>73</v>
      </c>
      <c r="AY337" s="164" t="s">
        <v>127</v>
      </c>
    </row>
    <row r="338" spans="1:65" s="15" customFormat="1" ht="10">
      <c r="B338" s="171"/>
      <c r="D338" s="156" t="s">
        <v>136</v>
      </c>
      <c r="E338" s="172" t="s">
        <v>1</v>
      </c>
      <c r="F338" s="173" t="s">
        <v>140</v>
      </c>
      <c r="H338" s="174">
        <v>130.97999999999999</v>
      </c>
      <c r="I338" s="175"/>
      <c r="L338" s="171"/>
      <c r="M338" s="176"/>
      <c r="N338" s="177"/>
      <c r="O338" s="177"/>
      <c r="P338" s="177"/>
      <c r="Q338" s="177"/>
      <c r="R338" s="177"/>
      <c r="S338" s="177"/>
      <c r="T338" s="178"/>
      <c r="AT338" s="172" t="s">
        <v>136</v>
      </c>
      <c r="AU338" s="172" t="s">
        <v>83</v>
      </c>
      <c r="AV338" s="15" t="s">
        <v>134</v>
      </c>
      <c r="AW338" s="15" t="s">
        <v>30</v>
      </c>
      <c r="AX338" s="15" t="s">
        <v>81</v>
      </c>
      <c r="AY338" s="172" t="s">
        <v>127</v>
      </c>
    </row>
    <row r="339" spans="1:65" s="2" customFormat="1" ht="16.5" customHeight="1">
      <c r="A339" s="32"/>
      <c r="B339" s="140"/>
      <c r="C339" s="141" t="s">
        <v>570</v>
      </c>
      <c r="D339" s="141" t="s">
        <v>130</v>
      </c>
      <c r="E339" s="142" t="s">
        <v>571</v>
      </c>
      <c r="F339" s="143" t="s">
        <v>572</v>
      </c>
      <c r="G339" s="144" t="s">
        <v>133</v>
      </c>
      <c r="H339" s="145">
        <v>130.97999999999999</v>
      </c>
      <c r="I339" s="146"/>
      <c r="J339" s="147">
        <f>ROUND(I339*H339,2)</f>
        <v>0</v>
      </c>
      <c r="K339" s="148"/>
      <c r="L339" s="33"/>
      <c r="M339" s="149" t="s">
        <v>1</v>
      </c>
      <c r="N339" s="150" t="s">
        <v>38</v>
      </c>
      <c r="O339" s="58"/>
      <c r="P339" s="151">
        <f>O339*H339</f>
        <v>0</v>
      </c>
      <c r="Q339" s="151">
        <v>0</v>
      </c>
      <c r="R339" s="151">
        <f>Q339*H339</f>
        <v>0</v>
      </c>
      <c r="S339" s="151">
        <v>0</v>
      </c>
      <c r="T339" s="152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3" t="s">
        <v>211</v>
      </c>
      <c r="AT339" s="153" t="s">
        <v>130</v>
      </c>
      <c r="AU339" s="153" t="s">
        <v>83</v>
      </c>
      <c r="AY339" s="17" t="s">
        <v>127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7" t="s">
        <v>81</v>
      </c>
      <c r="BK339" s="154">
        <f>ROUND(I339*H339,2)</f>
        <v>0</v>
      </c>
      <c r="BL339" s="17" t="s">
        <v>211</v>
      </c>
      <c r="BM339" s="153" t="s">
        <v>573</v>
      </c>
    </row>
    <row r="340" spans="1:65" s="13" customFormat="1" ht="10">
      <c r="B340" s="155"/>
      <c r="D340" s="156" t="s">
        <v>136</v>
      </c>
      <c r="E340" s="157" t="s">
        <v>1</v>
      </c>
      <c r="F340" s="158" t="s">
        <v>560</v>
      </c>
      <c r="H340" s="157" t="s">
        <v>1</v>
      </c>
      <c r="I340" s="159"/>
      <c r="L340" s="155"/>
      <c r="M340" s="160"/>
      <c r="N340" s="161"/>
      <c r="O340" s="161"/>
      <c r="P340" s="161"/>
      <c r="Q340" s="161"/>
      <c r="R340" s="161"/>
      <c r="S340" s="161"/>
      <c r="T340" s="162"/>
      <c r="AT340" s="157" t="s">
        <v>136</v>
      </c>
      <c r="AU340" s="157" t="s">
        <v>83</v>
      </c>
      <c r="AV340" s="13" t="s">
        <v>81</v>
      </c>
      <c r="AW340" s="13" t="s">
        <v>30</v>
      </c>
      <c r="AX340" s="13" t="s">
        <v>73</v>
      </c>
      <c r="AY340" s="157" t="s">
        <v>127</v>
      </c>
    </row>
    <row r="341" spans="1:65" s="14" customFormat="1" ht="10">
      <c r="B341" s="163"/>
      <c r="D341" s="156" t="s">
        <v>136</v>
      </c>
      <c r="E341" s="164" t="s">
        <v>1</v>
      </c>
      <c r="F341" s="165" t="s">
        <v>503</v>
      </c>
      <c r="H341" s="166">
        <v>88.06</v>
      </c>
      <c r="I341" s="167"/>
      <c r="L341" s="163"/>
      <c r="M341" s="168"/>
      <c r="N341" s="169"/>
      <c r="O341" s="169"/>
      <c r="P341" s="169"/>
      <c r="Q341" s="169"/>
      <c r="R341" s="169"/>
      <c r="S341" s="169"/>
      <c r="T341" s="170"/>
      <c r="AT341" s="164" t="s">
        <v>136</v>
      </c>
      <c r="AU341" s="164" t="s">
        <v>83</v>
      </c>
      <c r="AV341" s="14" t="s">
        <v>83</v>
      </c>
      <c r="AW341" s="14" t="s">
        <v>30</v>
      </c>
      <c r="AX341" s="14" t="s">
        <v>73</v>
      </c>
      <c r="AY341" s="164" t="s">
        <v>127</v>
      </c>
    </row>
    <row r="342" spans="1:65" s="13" customFormat="1" ht="10">
      <c r="B342" s="155"/>
      <c r="D342" s="156" t="s">
        <v>136</v>
      </c>
      <c r="E342" s="157" t="s">
        <v>1</v>
      </c>
      <c r="F342" s="158" t="s">
        <v>137</v>
      </c>
      <c r="H342" s="157" t="s">
        <v>1</v>
      </c>
      <c r="I342" s="159"/>
      <c r="L342" s="155"/>
      <c r="M342" s="160"/>
      <c r="N342" s="161"/>
      <c r="O342" s="161"/>
      <c r="P342" s="161"/>
      <c r="Q342" s="161"/>
      <c r="R342" s="161"/>
      <c r="S342" s="161"/>
      <c r="T342" s="162"/>
      <c r="AT342" s="157" t="s">
        <v>136</v>
      </c>
      <c r="AU342" s="157" t="s">
        <v>83</v>
      </c>
      <c r="AV342" s="13" t="s">
        <v>81</v>
      </c>
      <c r="AW342" s="13" t="s">
        <v>30</v>
      </c>
      <c r="AX342" s="13" t="s">
        <v>73</v>
      </c>
      <c r="AY342" s="157" t="s">
        <v>127</v>
      </c>
    </row>
    <row r="343" spans="1:65" s="14" customFormat="1" ht="10">
      <c r="B343" s="163"/>
      <c r="D343" s="156" t="s">
        <v>136</v>
      </c>
      <c r="E343" s="164" t="s">
        <v>1</v>
      </c>
      <c r="F343" s="165" t="s">
        <v>561</v>
      </c>
      <c r="H343" s="166">
        <v>21.46</v>
      </c>
      <c r="I343" s="167"/>
      <c r="L343" s="163"/>
      <c r="M343" s="168"/>
      <c r="N343" s="169"/>
      <c r="O343" s="169"/>
      <c r="P343" s="169"/>
      <c r="Q343" s="169"/>
      <c r="R343" s="169"/>
      <c r="S343" s="169"/>
      <c r="T343" s="170"/>
      <c r="AT343" s="164" t="s">
        <v>136</v>
      </c>
      <c r="AU343" s="164" t="s">
        <v>83</v>
      </c>
      <c r="AV343" s="14" t="s">
        <v>83</v>
      </c>
      <c r="AW343" s="14" t="s">
        <v>30</v>
      </c>
      <c r="AX343" s="14" t="s">
        <v>73</v>
      </c>
      <c r="AY343" s="164" t="s">
        <v>127</v>
      </c>
    </row>
    <row r="344" spans="1:65" s="14" customFormat="1" ht="10">
      <c r="B344" s="163"/>
      <c r="D344" s="156" t="s">
        <v>136</v>
      </c>
      <c r="E344" s="164" t="s">
        <v>1</v>
      </c>
      <c r="F344" s="165" t="s">
        <v>561</v>
      </c>
      <c r="H344" s="166">
        <v>21.46</v>
      </c>
      <c r="I344" s="167"/>
      <c r="L344" s="163"/>
      <c r="M344" s="168"/>
      <c r="N344" s="169"/>
      <c r="O344" s="169"/>
      <c r="P344" s="169"/>
      <c r="Q344" s="169"/>
      <c r="R344" s="169"/>
      <c r="S344" s="169"/>
      <c r="T344" s="170"/>
      <c r="AT344" s="164" t="s">
        <v>136</v>
      </c>
      <c r="AU344" s="164" t="s">
        <v>83</v>
      </c>
      <c r="AV344" s="14" t="s">
        <v>83</v>
      </c>
      <c r="AW344" s="14" t="s">
        <v>30</v>
      </c>
      <c r="AX344" s="14" t="s">
        <v>73</v>
      </c>
      <c r="AY344" s="164" t="s">
        <v>127</v>
      </c>
    </row>
    <row r="345" spans="1:65" s="15" customFormat="1" ht="10">
      <c r="B345" s="171"/>
      <c r="D345" s="156" t="s">
        <v>136</v>
      </c>
      <c r="E345" s="172" t="s">
        <v>1</v>
      </c>
      <c r="F345" s="173" t="s">
        <v>140</v>
      </c>
      <c r="H345" s="174">
        <v>130.97999999999999</v>
      </c>
      <c r="I345" s="175"/>
      <c r="L345" s="171"/>
      <c r="M345" s="176"/>
      <c r="N345" s="177"/>
      <c r="O345" s="177"/>
      <c r="P345" s="177"/>
      <c r="Q345" s="177"/>
      <c r="R345" s="177"/>
      <c r="S345" s="177"/>
      <c r="T345" s="178"/>
      <c r="AT345" s="172" t="s">
        <v>136</v>
      </c>
      <c r="AU345" s="172" t="s">
        <v>83</v>
      </c>
      <c r="AV345" s="15" t="s">
        <v>134</v>
      </c>
      <c r="AW345" s="15" t="s">
        <v>30</v>
      </c>
      <c r="AX345" s="15" t="s">
        <v>81</v>
      </c>
      <c r="AY345" s="172" t="s">
        <v>127</v>
      </c>
    </row>
    <row r="346" spans="1:65" s="2" customFormat="1" ht="33" customHeight="1">
      <c r="A346" s="32"/>
      <c r="B346" s="140"/>
      <c r="C346" s="179" t="s">
        <v>574</v>
      </c>
      <c r="D346" s="179" t="s">
        <v>196</v>
      </c>
      <c r="E346" s="180" t="s">
        <v>575</v>
      </c>
      <c r="F346" s="181" t="s">
        <v>576</v>
      </c>
      <c r="G346" s="182" t="s">
        <v>133</v>
      </c>
      <c r="H346" s="183">
        <v>144.078</v>
      </c>
      <c r="I346" s="184"/>
      <c r="J346" s="185">
        <f>ROUND(I346*H346,2)</f>
        <v>0</v>
      </c>
      <c r="K346" s="186"/>
      <c r="L346" s="187"/>
      <c r="M346" s="188" t="s">
        <v>1</v>
      </c>
      <c r="N346" s="189" t="s">
        <v>38</v>
      </c>
      <c r="O346" s="58"/>
      <c r="P346" s="151">
        <f>O346*H346</f>
        <v>0</v>
      </c>
      <c r="Q346" s="151">
        <v>0</v>
      </c>
      <c r="R346" s="151">
        <f>Q346*H346</f>
        <v>0</v>
      </c>
      <c r="S346" s="151">
        <v>0</v>
      </c>
      <c r="T346" s="152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3" t="s">
        <v>286</v>
      </c>
      <c r="AT346" s="153" t="s">
        <v>196</v>
      </c>
      <c r="AU346" s="153" t="s">
        <v>83</v>
      </c>
      <c r="AY346" s="17" t="s">
        <v>127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7" t="s">
        <v>81</v>
      </c>
      <c r="BK346" s="154">
        <f>ROUND(I346*H346,2)</f>
        <v>0</v>
      </c>
      <c r="BL346" s="17" t="s">
        <v>211</v>
      </c>
      <c r="BM346" s="153" t="s">
        <v>577</v>
      </c>
    </row>
    <row r="347" spans="1:65" s="14" customFormat="1" ht="10">
      <c r="B347" s="163"/>
      <c r="D347" s="156" t="s">
        <v>136</v>
      </c>
      <c r="E347" s="164" t="s">
        <v>1</v>
      </c>
      <c r="F347" s="165" t="s">
        <v>578</v>
      </c>
      <c r="H347" s="166">
        <v>144.08000000000001</v>
      </c>
      <c r="I347" s="167"/>
      <c r="L347" s="163"/>
      <c r="M347" s="168"/>
      <c r="N347" s="169"/>
      <c r="O347" s="169"/>
      <c r="P347" s="169"/>
      <c r="Q347" s="169"/>
      <c r="R347" s="169"/>
      <c r="S347" s="169"/>
      <c r="T347" s="170"/>
      <c r="AT347" s="164" t="s">
        <v>136</v>
      </c>
      <c r="AU347" s="164" t="s">
        <v>83</v>
      </c>
      <c r="AV347" s="14" t="s">
        <v>83</v>
      </c>
      <c r="AW347" s="14" t="s">
        <v>30</v>
      </c>
      <c r="AX347" s="14" t="s">
        <v>73</v>
      </c>
      <c r="AY347" s="164" t="s">
        <v>127</v>
      </c>
    </row>
    <row r="348" spans="1:65" s="15" customFormat="1" ht="10">
      <c r="B348" s="171"/>
      <c r="D348" s="156" t="s">
        <v>136</v>
      </c>
      <c r="E348" s="172" t="s">
        <v>1</v>
      </c>
      <c r="F348" s="173" t="s">
        <v>140</v>
      </c>
      <c r="H348" s="174">
        <v>144.08000000000001</v>
      </c>
      <c r="I348" s="175"/>
      <c r="L348" s="171"/>
      <c r="M348" s="176"/>
      <c r="N348" s="177"/>
      <c r="O348" s="177"/>
      <c r="P348" s="177"/>
      <c r="Q348" s="177"/>
      <c r="R348" s="177"/>
      <c r="S348" s="177"/>
      <c r="T348" s="178"/>
      <c r="AT348" s="172" t="s">
        <v>136</v>
      </c>
      <c r="AU348" s="172" t="s">
        <v>83</v>
      </c>
      <c r="AV348" s="15" t="s">
        <v>134</v>
      </c>
      <c r="AW348" s="15" t="s">
        <v>30</v>
      </c>
      <c r="AX348" s="15" t="s">
        <v>81</v>
      </c>
      <c r="AY348" s="172" t="s">
        <v>127</v>
      </c>
    </row>
    <row r="349" spans="1:65" s="2" customFormat="1" ht="21.75" customHeight="1">
      <c r="A349" s="32"/>
      <c r="B349" s="140"/>
      <c r="C349" s="141" t="s">
        <v>579</v>
      </c>
      <c r="D349" s="141" t="s">
        <v>130</v>
      </c>
      <c r="E349" s="142" t="s">
        <v>580</v>
      </c>
      <c r="F349" s="143" t="s">
        <v>581</v>
      </c>
      <c r="G349" s="144" t="s">
        <v>143</v>
      </c>
      <c r="H349" s="145">
        <v>79.2</v>
      </c>
      <c r="I349" s="146"/>
      <c r="J349" s="147">
        <f>ROUND(I349*H349,2)</f>
        <v>0</v>
      </c>
      <c r="K349" s="148"/>
      <c r="L349" s="33"/>
      <c r="M349" s="149" t="s">
        <v>1</v>
      </c>
      <c r="N349" s="150" t="s">
        <v>38</v>
      </c>
      <c r="O349" s="58"/>
      <c r="P349" s="151">
        <f>O349*H349</f>
        <v>0</v>
      </c>
      <c r="Q349" s="151">
        <v>0</v>
      </c>
      <c r="R349" s="151">
        <f>Q349*H349</f>
        <v>0</v>
      </c>
      <c r="S349" s="151">
        <v>0</v>
      </c>
      <c r="T349" s="152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3" t="s">
        <v>211</v>
      </c>
      <c r="AT349" s="153" t="s">
        <v>130</v>
      </c>
      <c r="AU349" s="153" t="s">
        <v>83</v>
      </c>
      <c r="AY349" s="17" t="s">
        <v>127</v>
      </c>
      <c r="BE349" s="154">
        <f>IF(N349="základní",J349,0)</f>
        <v>0</v>
      </c>
      <c r="BF349" s="154">
        <f>IF(N349="snížená",J349,0)</f>
        <v>0</v>
      </c>
      <c r="BG349" s="154">
        <f>IF(N349="zákl. přenesená",J349,0)</f>
        <v>0</v>
      </c>
      <c r="BH349" s="154">
        <f>IF(N349="sníž. přenesená",J349,0)</f>
        <v>0</v>
      </c>
      <c r="BI349" s="154">
        <f>IF(N349="nulová",J349,0)</f>
        <v>0</v>
      </c>
      <c r="BJ349" s="17" t="s">
        <v>81</v>
      </c>
      <c r="BK349" s="154">
        <f>ROUND(I349*H349,2)</f>
        <v>0</v>
      </c>
      <c r="BL349" s="17" t="s">
        <v>211</v>
      </c>
      <c r="BM349" s="153" t="s">
        <v>582</v>
      </c>
    </row>
    <row r="350" spans="1:65" s="13" customFormat="1" ht="10">
      <c r="B350" s="155"/>
      <c r="D350" s="156" t="s">
        <v>136</v>
      </c>
      <c r="E350" s="157" t="s">
        <v>1</v>
      </c>
      <c r="F350" s="158" t="s">
        <v>560</v>
      </c>
      <c r="H350" s="157" t="s">
        <v>1</v>
      </c>
      <c r="I350" s="159"/>
      <c r="L350" s="155"/>
      <c r="M350" s="160"/>
      <c r="N350" s="161"/>
      <c r="O350" s="161"/>
      <c r="P350" s="161"/>
      <c r="Q350" s="161"/>
      <c r="R350" s="161"/>
      <c r="S350" s="161"/>
      <c r="T350" s="162"/>
      <c r="AT350" s="157" t="s">
        <v>136</v>
      </c>
      <c r="AU350" s="157" t="s">
        <v>83</v>
      </c>
      <c r="AV350" s="13" t="s">
        <v>81</v>
      </c>
      <c r="AW350" s="13" t="s">
        <v>30</v>
      </c>
      <c r="AX350" s="13" t="s">
        <v>73</v>
      </c>
      <c r="AY350" s="157" t="s">
        <v>127</v>
      </c>
    </row>
    <row r="351" spans="1:65" s="14" customFormat="1" ht="10">
      <c r="B351" s="163"/>
      <c r="D351" s="156" t="s">
        <v>136</v>
      </c>
      <c r="E351" s="164" t="s">
        <v>1</v>
      </c>
      <c r="F351" s="165" t="s">
        <v>583</v>
      </c>
      <c r="H351" s="166">
        <v>38.4</v>
      </c>
      <c r="I351" s="167"/>
      <c r="L351" s="163"/>
      <c r="M351" s="168"/>
      <c r="N351" s="169"/>
      <c r="O351" s="169"/>
      <c r="P351" s="169"/>
      <c r="Q351" s="169"/>
      <c r="R351" s="169"/>
      <c r="S351" s="169"/>
      <c r="T351" s="170"/>
      <c r="AT351" s="164" t="s">
        <v>136</v>
      </c>
      <c r="AU351" s="164" t="s">
        <v>83</v>
      </c>
      <c r="AV351" s="14" t="s">
        <v>83</v>
      </c>
      <c r="AW351" s="14" t="s">
        <v>30</v>
      </c>
      <c r="AX351" s="14" t="s">
        <v>73</v>
      </c>
      <c r="AY351" s="164" t="s">
        <v>127</v>
      </c>
    </row>
    <row r="352" spans="1:65" s="13" customFormat="1" ht="10">
      <c r="B352" s="155"/>
      <c r="D352" s="156" t="s">
        <v>136</v>
      </c>
      <c r="E352" s="157" t="s">
        <v>1</v>
      </c>
      <c r="F352" s="158" t="s">
        <v>137</v>
      </c>
      <c r="H352" s="157" t="s">
        <v>1</v>
      </c>
      <c r="I352" s="159"/>
      <c r="L352" s="155"/>
      <c r="M352" s="160"/>
      <c r="N352" s="161"/>
      <c r="O352" s="161"/>
      <c r="P352" s="161"/>
      <c r="Q352" s="161"/>
      <c r="R352" s="161"/>
      <c r="S352" s="161"/>
      <c r="T352" s="162"/>
      <c r="AT352" s="157" t="s">
        <v>136</v>
      </c>
      <c r="AU352" s="157" t="s">
        <v>83</v>
      </c>
      <c r="AV352" s="13" t="s">
        <v>81</v>
      </c>
      <c r="AW352" s="13" t="s">
        <v>30</v>
      </c>
      <c r="AX352" s="13" t="s">
        <v>73</v>
      </c>
      <c r="AY352" s="157" t="s">
        <v>127</v>
      </c>
    </row>
    <row r="353" spans="1:65" s="14" customFormat="1" ht="10">
      <c r="B353" s="163"/>
      <c r="D353" s="156" t="s">
        <v>136</v>
      </c>
      <c r="E353" s="164" t="s">
        <v>1</v>
      </c>
      <c r="F353" s="165" t="s">
        <v>584</v>
      </c>
      <c r="H353" s="166">
        <v>20.399999999999999</v>
      </c>
      <c r="I353" s="167"/>
      <c r="L353" s="163"/>
      <c r="M353" s="168"/>
      <c r="N353" s="169"/>
      <c r="O353" s="169"/>
      <c r="P353" s="169"/>
      <c r="Q353" s="169"/>
      <c r="R353" s="169"/>
      <c r="S353" s="169"/>
      <c r="T353" s="170"/>
      <c r="AT353" s="164" t="s">
        <v>136</v>
      </c>
      <c r="AU353" s="164" t="s">
        <v>83</v>
      </c>
      <c r="AV353" s="14" t="s">
        <v>83</v>
      </c>
      <c r="AW353" s="14" t="s">
        <v>30</v>
      </c>
      <c r="AX353" s="14" t="s">
        <v>73</v>
      </c>
      <c r="AY353" s="164" t="s">
        <v>127</v>
      </c>
    </row>
    <row r="354" spans="1:65" s="14" customFormat="1" ht="10">
      <c r="B354" s="163"/>
      <c r="D354" s="156" t="s">
        <v>136</v>
      </c>
      <c r="E354" s="164" t="s">
        <v>1</v>
      </c>
      <c r="F354" s="165" t="s">
        <v>584</v>
      </c>
      <c r="H354" s="166">
        <v>20.399999999999999</v>
      </c>
      <c r="I354" s="167"/>
      <c r="L354" s="163"/>
      <c r="M354" s="168"/>
      <c r="N354" s="169"/>
      <c r="O354" s="169"/>
      <c r="P354" s="169"/>
      <c r="Q354" s="169"/>
      <c r="R354" s="169"/>
      <c r="S354" s="169"/>
      <c r="T354" s="170"/>
      <c r="AT354" s="164" t="s">
        <v>136</v>
      </c>
      <c r="AU354" s="164" t="s">
        <v>83</v>
      </c>
      <c r="AV354" s="14" t="s">
        <v>83</v>
      </c>
      <c r="AW354" s="14" t="s">
        <v>30</v>
      </c>
      <c r="AX354" s="14" t="s">
        <v>73</v>
      </c>
      <c r="AY354" s="164" t="s">
        <v>127</v>
      </c>
    </row>
    <row r="355" spans="1:65" s="15" customFormat="1" ht="10">
      <c r="B355" s="171"/>
      <c r="D355" s="156" t="s">
        <v>136</v>
      </c>
      <c r="E355" s="172" t="s">
        <v>1</v>
      </c>
      <c r="F355" s="173" t="s">
        <v>140</v>
      </c>
      <c r="H355" s="174">
        <v>79.2</v>
      </c>
      <c r="I355" s="175"/>
      <c r="L355" s="171"/>
      <c r="M355" s="176"/>
      <c r="N355" s="177"/>
      <c r="O355" s="177"/>
      <c r="P355" s="177"/>
      <c r="Q355" s="177"/>
      <c r="R355" s="177"/>
      <c r="S355" s="177"/>
      <c r="T355" s="178"/>
      <c r="AT355" s="172" t="s">
        <v>136</v>
      </c>
      <c r="AU355" s="172" t="s">
        <v>83</v>
      </c>
      <c r="AV355" s="15" t="s">
        <v>134</v>
      </c>
      <c r="AW355" s="15" t="s">
        <v>30</v>
      </c>
      <c r="AX355" s="15" t="s">
        <v>81</v>
      </c>
      <c r="AY355" s="172" t="s">
        <v>127</v>
      </c>
    </row>
    <row r="356" spans="1:65" s="2" customFormat="1" ht="16.5" customHeight="1">
      <c r="A356" s="32"/>
      <c r="B356" s="140"/>
      <c r="C356" s="141" t="s">
        <v>585</v>
      </c>
      <c r="D356" s="141" t="s">
        <v>130</v>
      </c>
      <c r="E356" s="142" t="s">
        <v>586</v>
      </c>
      <c r="F356" s="143" t="s">
        <v>587</v>
      </c>
      <c r="G356" s="144" t="s">
        <v>143</v>
      </c>
      <c r="H356" s="145">
        <v>130.97999999999999</v>
      </c>
      <c r="I356" s="146"/>
      <c r="J356" s="147">
        <f>ROUND(I356*H356,2)</f>
        <v>0</v>
      </c>
      <c r="K356" s="148"/>
      <c r="L356" s="33"/>
      <c r="M356" s="149" t="s">
        <v>1</v>
      </c>
      <c r="N356" s="150" t="s">
        <v>38</v>
      </c>
      <c r="O356" s="58"/>
      <c r="P356" s="151">
        <f>O356*H356</f>
        <v>0</v>
      </c>
      <c r="Q356" s="151">
        <v>0</v>
      </c>
      <c r="R356" s="151">
        <f>Q356*H356</f>
        <v>0</v>
      </c>
      <c r="S356" s="151">
        <v>0</v>
      </c>
      <c r="T356" s="152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3" t="s">
        <v>211</v>
      </c>
      <c r="AT356" s="153" t="s">
        <v>130</v>
      </c>
      <c r="AU356" s="153" t="s">
        <v>83</v>
      </c>
      <c r="AY356" s="17" t="s">
        <v>127</v>
      </c>
      <c r="BE356" s="154">
        <f>IF(N356="základní",J356,0)</f>
        <v>0</v>
      </c>
      <c r="BF356" s="154">
        <f>IF(N356="snížená",J356,0)</f>
        <v>0</v>
      </c>
      <c r="BG356" s="154">
        <f>IF(N356="zákl. přenesená",J356,0)</f>
        <v>0</v>
      </c>
      <c r="BH356" s="154">
        <f>IF(N356="sníž. přenesená",J356,0)</f>
        <v>0</v>
      </c>
      <c r="BI356" s="154">
        <f>IF(N356="nulová",J356,0)</f>
        <v>0</v>
      </c>
      <c r="BJ356" s="17" t="s">
        <v>81</v>
      </c>
      <c r="BK356" s="154">
        <f>ROUND(I356*H356,2)</f>
        <v>0</v>
      </c>
      <c r="BL356" s="17" t="s">
        <v>211</v>
      </c>
      <c r="BM356" s="153" t="s">
        <v>588</v>
      </c>
    </row>
    <row r="357" spans="1:65" s="13" customFormat="1" ht="10">
      <c r="B357" s="155"/>
      <c r="D357" s="156" t="s">
        <v>136</v>
      </c>
      <c r="E357" s="157" t="s">
        <v>1</v>
      </c>
      <c r="F357" s="158" t="s">
        <v>560</v>
      </c>
      <c r="H357" s="157" t="s">
        <v>1</v>
      </c>
      <c r="I357" s="159"/>
      <c r="L357" s="155"/>
      <c r="M357" s="160"/>
      <c r="N357" s="161"/>
      <c r="O357" s="161"/>
      <c r="P357" s="161"/>
      <c r="Q357" s="161"/>
      <c r="R357" s="161"/>
      <c r="S357" s="161"/>
      <c r="T357" s="162"/>
      <c r="AT357" s="157" t="s">
        <v>136</v>
      </c>
      <c r="AU357" s="157" t="s">
        <v>83</v>
      </c>
      <c r="AV357" s="13" t="s">
        <v>81</v>
      </c>
      <c r="AW357" s="13" t="s">
        <v>30</v>
      </c>
      <c r="AX357" s="13" t="s">
        <v>73</v>
      </c>
      <c r="AY357" s="157" t="s">
        <v>127</v>
      </c>
    </row>
    <row r="358" spans="1:65" s="14" customFormat="1" ht="10">
      <c r="B358" s="163"/>
      <c r="D358" s="156" t="s">
        <v>136</v>
      </c>
      <c r="E358" s="164" t="s">
        <v>1</v>
      </c>
      <c r="F358" s="165" t="s">
        <v>503</v>
      </c>
      <c r="H358" s="166">
        <v>88.06</v>
      </c>
      <c r="I358" s="167"/>
      <c r="L358" s="163"/>
      <c r="M358" s="168"/>
      <c r="N358" s="169"/>
      <c r="O358" s="169"/>
      <c r="P358" s="169"/>
      <c r="Q358" s="169"/>
      <c r="R358" s="169"/>
      <c r="S358" s="169"/>
      <c r="T358" s="170"/>
      <c r="AT358" s="164" t="s">
        <v>136</v>
      </c>
      <c r="AU358" s="164" t="s">
        <v>83</v>
      </c>
      <c r="AV358" s="14" t="s">
        <v>83</v>
      </c>
      <c r="AW358" s="14" t="s">
        <v>30</v>
      </c>
      <c r="AX358" s="14" t="s">
        <v>73</v>
      </c>
      <c r="AY358" s="164" t="s">
        <v>127</v>
      </c>
    </row>
    <row r="359" spans="1:65" s="13" customFormat="1" ht="10">
      <c r="B359" s="155"/>
      <c r="D359" s="156" t="s">
        <v>136</v>
      </c>
      <c r="E359" s="157" t="s">
        <v>1</v>
      </c>
      <c r="F359" s="158" t="s">
        <v>137</v>
      </c>
      <c r="H359" s="157" t="s">
        <v>1</v>
      </c>
      <c r="I359" s="159"/>
      <c r="L359" s="155"/>
      <c r="M359" s="160"/>
      <c r="N359" s="161"/>
      <c r="O359" s="161"/>
      <c r="P359" s="161"/>
      <c r="Q359" s="161"/>
      <c r="R359" s="161"/>
      <c r="S359" s="161"/>
      <c r="T359" s="162"/>
      <c r="AT359" s="157" t="s">
        <v>136</v>
      </c>
      <c r="AU359" s="157" t="s">
        <v>83</v>
      </c>
      <c r="AV359" s="13" t="s">
        <v>81</v>
      </c>
      <c r="AW359" s="13" t="s">
        <v>30</v>
      </c>
      <c r="AX359" s="13" t="s">
        <v>73</v>
      </c>
      <c r="AY359" s="157" t="s">
        <v>127</v>
      </c>
    </row>
    <row r="360" spans="1:65" s="14" customFormat="1" ht="10">
      <c r="B360" s="163"/>
      <c r="D360" s="156" t="s">
        <v>136</v>
      </c>
      <c r="E360" s="164" t="s">
        <v>1</v>
      </c>
      <c r="F360" s="165" t="s">
        <v>561</v>
      </c>
      <c r="H360" s="166">
        <v>21.46</v>
      </c>
      <c r="I360" s="167"/>
      <c r="L360" s="163"/>
      <c r="M360" s="168"/>
      <c r="N360" s="169"/>
      <c r="O360" s="169"/>
      <c r="P360" s="169"/>
      <c r="Q360" s="169"/>
      <c r="R360" s="169"/>
      <c r="S360" s="169"/>
      <c r="T360" s="170"/>
      <c r="AT360" s="164" t="s">
        <v>136</v>
      </c>
      <c r="AU360" s="164" t="s">
        <v>83</v>
      </c>
      <c r="AV360" s="14" t="s">
        <v>83</v>
      </c>
      <c r="AW360" s="14" t="s">
        <v>30</v>
      </c>
      <c r="AX360" s="14" t="s">
        <v>73</v>
      </c>
      <c r="AY360" s="164" t="s">
        <v>127</v>
      </c>
    </row>
    <row r="361" spans="1:65" s="14" customFormat="1" ht="10">
      <c r="B361" s="163"/>
      <c r="D361" s="156" t="s">
        <v>136</v>
      </c>
      <c r="E361" s="164" t="s">
        <v>1</v>
      </c>
      <c r="F361" s="165" t="s">
        <v>561</v>
      </c>
      <c r="H361" s="166">
        <v>21.46</v>
      </c>
      <c r="I361" s="167"/>
      <c r="L361" s="163"/>
      <c r="M361" s="168"/>
      <c r="N361" s="169"/>
      <c r="O361" s="169"/>
      <c r="P361" s="169"/>
      <c r="Q361" s="169"/>
      <c r="R361" s="169"/>
      <c r="S361" s="169"/>
      <c r="T361" s="170"/>
      <c r="AT361" s="164" t="s">
        <v>136</v>
      </c>
      <c r="AU361" s="164" t="s">
        <v>83</v>
      </c>
      <c r="AV361" s="14" t="s">
        <v>83</v>
      </c>
      <c r="AW361" s="14" t="s">
        <v>30</v>
      </c>
      <c r="AX361" s="14" t="s">
        <v>73</v>
      </c>
      <c r="AY361" s="164" t="s">
        <v>127</v>
      </c>
    </row>
    <row r="362" spans="1:65" s="15" customFormat="1" ht="10">
      <c r="B362" s="171"/>
      <c r="D362" s="156" t="s">
        <v>136</v>
      </c>
      <c r="E362" s="172" t="s">
        <v>1</v>
      </c>
      <c r="F362" s="173" t="s">
        <v>140</v>
      </c>
      <c r="H362" s="174">
        <v>130.97999999999999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136</v>
      </c>
      <c r="AU362" s="172" t="s">
        <v>83</v>
      </c>
      <c r="AV362" s="15" t="s">
        <v>134</v>
      </c>
      <c r="AW362" s="15" t="s">
        <v>30</v>
      </c>
      <c r="AX362" s="15" t="s">
        <v>81</v>
      </c>
      <c r="AY362" s="172" t="s">
        <v>127</v>
      </c>
    </row>
    <row r="363" spans="1:65" s="2" customFormat="1" ht="16.5" customHeight="1">
      <c r="A363" s="32"/>
      <c r="B363" s="140"/>
      <c r="C363" s="141" t="s">
        <v>589</v>
      </c>
      <c r="D363" s="141" t="s">
        <v>130</v>
      </c>
      <c r="E363" s="142" t="s">
        <v>590</v>
      </c>
      <c r="F363" s="143" t="s">
        <v>591</v>
      </c>
      <c r="G363" s="144" t="s">
        <v>143</v>
      </c>
      <c r="H363" s="145">
        <v>130.97999999999999</v>
      </c>
      <c r="I363" s="146"/>
      <c r="J363" s="147">
        <f>ROUND(I363*H363,2)</f>
        <v>0</v>
      </c>
      <c r="K363" s="148"/>
      <c r="L363" s="33"/>
      <c r="M363" s="149" t="s">
        <v>1</v>
      </c>
      <c r="N363" s="150" t="s">
        <v>38</v>
      </c>
      <c r="O363" s="58"/>
      <c r="P363" s="151">
        <f>O363*H363</f>
        <v>0</v>
      </c>
      <c r="Q363" s="151">
        <v>0</v>
      </c>
      <c r="R363" s="151">
        <f>Q363*H363</f>
        <v>0</v>
      </c>
      <c r="S363" s="151">
        <v>0</v>
      </c>
      <c r="T363" s="152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3" t="s">
        <v>211</v>
      </c>
      <c r="AT363" s="153" t="s">
        <v>130</v>
      </c>
      <c r="AU363" s="153" t="s">
        <v>83</v>
      </c>
      <c r="AY363" s="17" t="s">
        <v>127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7" t="s">
        <v>81</v>
      </c>
      <c r="BK363" s="154">
        <f>ROUND(I363*H363,2)</f>
        <v>0</v>
      </c>
      <c r="BL363" s="17" t="s">
        <v>211</v>
      </c>
      <c r="BM363" s="153" t="s">
        <v>592</v>
      </c>
    </row>
    <row r="364" spans="1:65" s="13" customFormat="1" ht="10">
      <c r="B364" s="155"/>
      <c r="D364" s="156" t="s">
        <v>136</v>
      </c>
      <c r="E364" s="157" t="s">
        <v>1</v>
      </c>
      <c r="F364" s="158" t="s">
        <v>560</v>
      </c>
      <c r="H364" s="157" t="s">
        <v>1</v>
      </c>
      <c r="I364" s="159"/>
      <c r="L364" s="155"/>
      <c r="M364" s="160"/>
      <c r="N364" s="161"/>
      <c r="O364" s="161"/>
      <c r="P364" s="161"/>
      <c r="Q364" s="161"/>
      <c r="R364" s="161"/>
      <c r="S364" s="161"/>
      <c r="T364" s="162"/>
      <c r="AT364" s="157" t="s">
        <v>136</v>
      </c>
      <c r="AU364" s="157" t="s">
        <v>83</v>
      </c>
      <c r="AV364" s="13" t="s">
        <v>81</v>
      </c>
      <c r="AW364" s="13" t="s">
        <v>30</v>
      </c>
      <c r="AX364" s="13" t="s">
        <v>73</v>
      </c>
      <c r="AY364" s="157" t="s">
        <v>127</v>
      </c>
    </row>
    <row r="365" spans="1:65" s="14" customFormat="1" ht="10">
      <c r="B365" s="163"/>
      <c r="D365" s="156" t="s">
        <v>136</v>
      </c>
      <c r="E365" s="164" t="s">
        <v>1</v>
      </c>
      <c r="F365" s="165" t="s">
        <v>503</v>
      </c>
      <c r="H365" s="166">
        <v>88.06</v>
      </c>
      <c r="I365" s="167"/>
      <c r="L365" s="163"/>
      <c r="M365" s="168"/>
      <c r="N365" s="169"/>
      <c r="O365" s="169"/>
      <c r="P365" s="169"/>
      <c r="Q365" s="169"/>
      <c r="R365" s="169"/>
      <c r="S365" s="169"/>
      <c r="T365" s="170"/>
      <c r="AT365" s="164" t="s">
        <v>136</v>
      </c>
      <c r="AU365" s="164" t="s">
        <v>83</v>
      </c>
      <c r="AV365" s="14" t="s">
        <v>83</v>
      </c>
      <c r="AW365" s="14" t="s">
        <v>30</v>
      </c>
      <c r="AX365" s="14" t="s">
        <v>73</v>
      </c>
      <c r="AY365" s="164" t="s">
        <v>127</v>
      </c>
    </row>
    <row r="366" spans="1:65" s="13" customFormat="1" ht="10">
      <c r="B366" s="155"/>
      <c r="D366" s="156" t="s">
        <v>136</v>
      </c>
      <c r="E366" s="157" t="s">
        <v>1</v>
      </c>
      <c r="F366" s="158" t="s">
        <v>137</v>
      </c>
      <c r="H366" s="157" t="s">
        <v>1</v>
      </c>
      <c r="I366" s="159"/>
      <c r="L366" s="155"/>
      <c r="M366" s="160"/>
      <c r="N366" s="161"/>
      <c r="O366" s="161"/>
      <c r="P366" s="161"/>
      <c r="Q366" s="161"/>
      <c r="R366" s="161"/>
      <c r="S366" s="161"/>
      <c r="T366" s="162"/>
      <c r="AT366" s="157" t="s">
        <v>136</v>
      </c>
      <c r="AU366" s="157" t="s">
        <v>83</v>
      </c>
      <c r="AV366" s="13" t="s">
        <v>81</v>
      </c>
      <c r="AW366" s="13" t="s">
        <v>30</v>
      </c>
      <c r="AX366" s="13" t="s">
        <v>73</v>
      </c>
      <c r="AY366" s="157" t="s">
        <v>127</v>
      </c>
    </row>
    <row r="367" spans="1:65" s="14" customFormat="1" ht="10">
      <c r="B367" s="163"/>
      <c r="D367" s="156" t="s">
        <v>136</v>
      </c>
      <c r="E367" s="164" t="s">
        <v>1</v>
      </c>
      <c r="F367" s="165" t="s">
        <v>561</v>
      </c>
      <c r="H367" s="166">
        <v>21.46</v>
      </c>
      <c r="I367" s="167"/>
      <c r="L367" s="163"/>
      <c r="M367" s="168"/>
      <c r="N367" s="169"/>
      <c r="O367" s="169"/>
      <c r="P367" s="169"/>
      <c r="Q367" s="169"/>
      <c r="R367" s="169"/>
      <c r="S367" s="169"/>
      <c r="T367" s="170"/>
      <c r="AT367" s="164" t="s">
        <v>136</v>
      </c>
      <c r="AU367" s="164" t="s">
        <v>83</v>
      </c>
      <c r="AV367" s="14" t="s">
        <v>83</v>
      </c>
      <c r="AW367" s="14" t="s">
        <v>30</v>
      </c>
      <c r="AX367" s="14" t="s">
        <v>73</v>
      </c>
      <c r="AY367" s="164" t="s">
        <v>127</v>
      </c>
    </row>
    <row r="368" spans="1:65" s="14" customFormat="1" ht="10">
      <c r="B368" s="163"/>
      <c r="D368" s="156" t="s">
        <v>136</v>
      </c>
      <c r="E368" s="164" t="s">
        <v>1</v>
      </c>
      <c r="F368" s="165" t="s">
        <v>561</v>
      </c>
      <c r="H368" s="166">
        <v>21.46</v>
      </c>
      <c r="I368" s="167"/>
      <c r="L368" s="163"/>
      <c r="M368" s="168"/>
      <c r="N368" s="169"/>
      <c r="O368" s="169"/>
      <c r="P368" s="169"/>
      <c r="Q368" s="169"/>
      <c r="R368" s="169"/>
      <c r="S368" s="169"/>
      <c r="T368" s="170"/>
      <c r="AT368" s="164" t="s">
        <v>136</v>
      </c>
      <c r="AU368" s="164" t="s">
        <v>83</v>
      </c>
      <c r="AV368" s="14" t="s">
        <v>83</v>
      </c>
      <c r="AW368" s="14" t="s">
        <v>30</v>
      </c>
      <c r="AX368" s="14" t="s">
        <v>73</v>
      </c>
      <c r="AY368" s="164" t="s">
        <v>127</v>
      </c>
    </row>
    <row r="369" spans="1:65" s="15" customFormat="1" ht="10">
      <c r="B369" s="171"/>
      <c r="D369" s="156" t="s">
        <v>136</v>
      </c>
      <c r="E369" s="172" t="s">
        <v>1</v>
      </c>
      <c r="F369" s="173" t="s">
        <v>140</v>
      </c>
      <c r="H369" s="174">
        <v>130.97999999999999</v>
      </c>
      <c r="I369" s="175"/>
      <c r="L369" s="171"/>
      <c r="M369" s="176"/>
      <c r="N369" s="177"/>
      <c r="O369" s="177"/>
      <c r="P369" s="177"/>
      <c r="Q369" s="177"/>
      <c r="R369" s="177"/>
      <c r="S369" s="177"/>
      <c r="T369" s="178"/>
      <c r="AT369" s="172" t="s">
        <v>136</v>
      </c>
      <c r="AU369" s="172" t="s">
        <v>83</v>
      </c>
      <c r="AV369" s="15" t="s">
        <v>134</v>
      </c>
      <c r="AW369" s="15" t="s">
        <v>30</v>
      </c>
      <c r="AX369" s="15" t="s">
        <v>81</v>
      </c>
      <c r="AY369" s="172" t="s">
        <v>127</v>
      </c>
    </row>
    <row r="370" spans="1:65" s="2" customFormat="1" ht="16.5" customHeight="1">
      <c r="A370" s="32"/>
      <c r="B370" s="140"/>
      <c r="C370" s="141" t="s">
        <v>593</v>
      </c>
      <c r="D370" s="141" t="s">
        <v>130</v>
      </c>
      <c r="E370" s="142" t="s">
        <v>594</v>
      </c>
      <c r="F370" s="143" t="s">
        <v>595</v>
      </c>
      <c r="G370" s="144" t="s">
        <v>143</v>
      </c>
      <c r="H370" s="145">
        <v>85</v>
      </c>
      <c r="I370" s="146"/>
      <c r="J370" s="147">
        <f>ROUND(I370*H370,2)</f>
        <v>0</v>
      </c>
      <c r="K370" s="148"/>
      <c r="L370" s="33"/>
      <c r="M370" s="149" t="s">
        <v>1</v>
      </c>
      <c r="N370" s="150" t="s">
        <v>38</v>
      </c>
      <c r="O370" s="58"/>
      <c r="P370" s="151">
        <f>O370*H370</f>
        <v>0</v>
      </c>
      <c r="Q370" s="151">
        <v>0</v>
      </c>
      <c r="R370" s="151">
        <f>Q370*H370</f>
        <v>0</v>
      </c>
      <c r="S370" s="151">
        <v>0</v>
      </c>
      <c r="T370" s="152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3" t="s">
        <v>211</v>
      </c>
      <c r="AT370" s="153" t="s">
        <v>130</v>
      </c>
      <c r="AU370" s="153" t="s">
        <v>83</v>
      </c>
      <c r="AY370" s="17" t="s">
        <v>127</v>
      </c>
      <c r="BE370" s="154">
        <f>IF(N370="základní",J370,0)</f>
        <v>0</v>
      </c>
      <c r="BF370" s="154">
        <f>IF(N370="snížená",J370,0)</f>
        <v>0</v>
      </c>
      <c r="BG370" s="154">
        <f>IF(N370="zákl. přenesená",J370,0)</f>
        <v>0</v>
      </c>
      <c r="BH370" s="154">
        <f>IF(N370="sníž. přenesená",J370,0)</f>
        <v>0</v>
      </c>
      <c r="BI370" s="154">
        <f>IF(N370="nulová",J370,0)</f>
        <v>0</v>
      </c>
      <c r="BJ370" s="17" t="s">
        <v>81</v>
      </c>
      <c r="BK370" s="154">
        <f>ROUND(I370*H370,2)</f>
        <v>0</v>
      </c>
      <c r="BL370" s="17" t="s">
        <v>211</v>
      </c>
      <c r="BM370" s="153" t="s">
        <v>596</v>
      </c>
    </row>
    <row r="371" spans="1:65" s="14" customFormat="1" ht="10">
      <c r="B371" s="163"/>
      <c r="D371" s="156" t="s">
        <v>136</v>
      </c>
      <c r="E371" s="164" t="s">
        <v>1</v>
      </c>
      <c r="F371" s="165" t="s">
        <v>524</v>
      </c>
      <c r="H371" s="166">
        <v>85</v>
      </c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4" t="s">
        <v>136</v>
      </c>
      <c r="AU371" s="164" t="s">
        <v>83</v>
      </c>
      <c r="AV371" s="14" t="s">
        <v>83</v>
      </c>
      <c r="AW371" s="14" t="s">
        <v>30</v>
      </c>
      <c r="AX371" s="14" t="s">
        <v>73</v>
      </c>
      <c r="AY371" s="164" t="s">
        <v>127</v>
      </c>
    </row>
    <row r="372" spans="1:65" s="15" customFormat="1" ht="10">
      <c r="B372" s="171"/>
      <c r="D372" s="156" t="s">
        <v>136</v>
      </c>
      <c r="E372" s="172" t="s">
        <v>1</v>
      </c>
      <c r="F372" s="173" t="s">
        <v>140</v>
      </c>
      <c r="H372" s="174">
        <v>85</v>
      </c>
      <c r="I372" s="175"/>
      <c r="L372" s="171"/>
      <c r="M372" s="176"/>
      <c r="N372" s="177"/>
      <c r="O372" s="177"/>
      <c r="P372" s="177"/>
      <c r="Q372" s="177"/>
      <c r="R372" s="177"/>
      <c r="S372" s="177"/>
      <c r="T372" s="178"/>
      <c r="AT372" s="172" t="s">
        <v>136</v>
      </c>
      <c r="AU372" s="172" t="s">
        <v>83</v>
      </c>
      <c r="AV372" s="15" t="s">
        <v>134</v>
      </c>
      <c r="AW372" s="15" t="s">
        <v>30</v>
      </c>
      <c r="AX372" s="15" t="s">
        <v>81</v>
      </c>
      <c r="AY372" s="172" t="s">
        <v>127</v>
      </c>
    </row>
    <row r="373" spans="1:65" s="2" customFormat="1" ht="16.5" customHeight="1">
      <c r="A373" s="32"/>
      <c r="B373" s="140"/>
      <c r="C373" s="141" t="s">
        <v>597</v>
      </c>
      <c r="D373" s="141" t="s">
        <v>130</v>
      </c>
      <c r="E373" s="142" t="s">
        <v>598</v>
      </c>
      <c r="F373" s="143" t="s">
        <v>599</v>
      </c>
      <c r="G373" s="144" t="s">
        <v>143</v>
      </c>
      <c r="H373" s="145">
        <v>97</v>
      </c>
      <c r="I373" s="146"/>
      <c r="J373" s="147">
        <f>ROUND(I373*H373,2)</f>
        <v>0</v>
      </c>
      <c r="K373" s="148"/>
      <c r="L373" s="33"/>
      <c r="M373" s="149" t="s">
        <v>1</v>
      </c>
      <c r="N373" s="150" t="s">
        <v>38</v>
      </c>
      <c r="O373" s="58"/>
      <c r="P373" s="151">
        <f>O373*H373</f>
        <v>0</v>
      </c>
      <c r="Q373" s="151">
        <v>0</v>
      </c>
      <c r="R373" s="151">
        <f>Q373*H373</f>
        <v>0</v>
      </c>
      <c r="S373" s="151">
        <v>0</v>
      </c>
      <c r="T373" s="152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3" t="s">
        <v>211</v>
      </c>
      <c r="AT373" s="153" t="s">
        <v>130</v>
      </c>
      <c r="AU373" s="153" t="s">
        <v>83</v>
      </c>
      <c r="AY373" s="17" t="s">
        <v>127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7" t="s">
        <v>81</v>
      </c>
      <c r="BK373" s="154">
        <f>ROUND(I373*H373,2)</f>
        <v>0</v>
      </c>
      <c r="BL373" s="17" t="s">
        <v>211</v>
      </c>
      <c r="BM373" s="153" t="s">
        <v>600</v>
      </c>
    </row>
    <row r="374" spans="1:65" s="14" customFormat="1" ht="10">
      <c r="B374" s="163"/>
      <c r="D374" s="156" t="s">
        <v>136</v>
      </c>
      <c r="E374" s="164" t="s">
        <v>1</v>
      </c>
      <c r="F374" s="165" t="s">
        <v>579</v>
      </c>
      <c r="H374" s="166">
        <v>97</v>
      </c>
      <c r="I374" s="167"/>
      <c r="L374" s="163"/>
      <c r="M374" s="168"/>
      <c r="N374" s="169"/>
      <c r="O374" s="169"/>
      <c r="P374" s="169"/>
      <c r="Q374" s="169"/>
      <c r="R374" s="169"/>
      <c r="S374" s="169"/>
      <c r="T374" s="170"/>
      <c r="AT374" s="164" t="s">
        <v>136</v>
      </c>
      <c r="AU374" s="164" t="s">
        <v>83</v>
      </c>
      <c r="AV374" s="14" t="s">
        <v>83</v>
      </c>
      <c r="AW374" s="14" t="s">
        <v>30</v>
      </c>
      <c r="AX374" s="14" t="s">
        <v>73</v>
      </c>
      <c r="AY374" s="164" t="s">
        <v>127</v>
      </c>
    </row>
    <row r="375" spans="1:65" s="15" customFormat="1" ht="10">
      <c r="B375" s="171"/>
      <c r="D375" s="156" t="s">
        <v>136</v>
      </c>
      <c r="E375" s="172" t="s">
        <v>1</v>
      </c>
      <c r="F375" s="173" t="s">
        <v>140</v>
      </c>
      <c r="H375" s="174">
        <v>97</v>
      </c>
      <c r="I375" s="175"/>
      <c r="L375" s="171"/>
      <c r="M375" s="176"/>
      <c r="N375" s="177"/>
      <c r="O375" s="177"/>
      <c r="P375" s="177"/>
      <c r="Q375" s="177"/>
      <c r="R375" s="177"/>
      <c r="S375" s="177"/>
      <c r="T375" s="178"/>
      <c r="AT375" s="172" t="s">
        <v>136</v>
      </c>
      <c r="AU375" s="172" t="s">
        <v>83</v>
      </c>
      <c r="AV375" s="15" t="s">
        <v>134</v>
      </c>
      <c r="AW375" s="15" t="s">
        <v>30</v>
      </c>
      <c r="AX375" s="15" t="s">
        <v>81</v>
      </c>
      <c r="AY375" s="172" t="s">
        <v>127</v>
      </c>
    </row>
    <row r="376" spans="1:65" s="2" customFormat="1" ht="24.15" customHeight="1">
      <c r="A376" s="32"/>
      <c r="B376" s="140"/>
      <c r="C376" s="141" t="s">
        <v>601</v>
      </c>
      <c r="D376" s="141" t="s">
        <v>130</v>
      </c>
      <c r="E376" s="142" t="s">
        <v>602</v>
      </c>
      <c r="F376" s="143" t="s">
        <v>603</v>
      </c>
      <c r="G376" s="144" t="s">
        <v>270</v>
      </c>
      <c r="H376" s="145">
        <v>2.92</v>
      </c>
      <c r="I376" s="146"/>
      <c r="J376" s="147">
        <f>ROUND(I376*H376,2)</f>
        <v>0</v>
      </c>
      <c r="K376" s="148"/>
      <c r="L376" s="33"/>
      <c r="M376" s="149" t="s">
        <v>1</v>
      </c>
      <c r="N376" s="150" t="s">
        <v>38</v>
      </c>
      <c r="O376" s="58"/>
      <c r="P376" s="151">
        <f>O376*H376</f>
        <v>0</v>
      </c>
      <c r="Q376" s="151">
        <v>0</v>
      </c>
      <c r="R376" s="151">
        <f>Q376*H376</f>
        <v>0</v>
      </c>
      <c r="S376" s="151">
        <v>0</v>
      </c>
      <c r="T376" s="152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3" t="s">
        <v>211</v>
      </c>
      <c r="AT376" s="153" t="s">
        <v>130</v>
      </c>
      <c r="AU376" s="153" t="s">
        <v>83</v>
      </c>
      <c r="AY376" s="17" t="s">
        <v>127</v>
      </c>
      <c r="BE376" s="154">
        <f>IF(N376="základní",J376,0)</f>
        <v>0</v>
      </c>
      <c r="BF376" s="154">
        <f>IF(N376="snížená",J376,0)</f>
        <v>0</v>
      </c>
      <c r="BG376" s="154">
        <f>IF(N376="zákl. přenesená",J376,0)</f>
        <v>0</v>
      </c>
      <c r="BH376" s="154">
        <f>IF(N376="sníž. přenesená",J376,0)</f>
        <v>0</v>
      </c>
      <c r="BI376" s="154">
        <f>IF(N376="nulová",J376,0)</f>
        <v>0</v>
      </c>
      <c r="BJ376" s="17" t="s">
        <v>81</v>
      </c>
      <c r="BK376" s="154">
        <f>ROUND(I376*H376,2)</f>
        <v>0</v>
      </c>
      <c r="BL376" s="17" t="s">
        <v>211</v>
      </c>
      <c r="BM376" s="153" t="s">
        <v>604</v>
      </c>
    </row>
    <row r="377" spans="1:65" s="12" customFormat="1" ht="22.75" customHeight="1">
      <c r="B377" s="127"/>
      <c r="D377" s="128" t="s">
        <v>72</v>
      </c>
      <c r="E377" s="138" t="s">
        <v>605</v>
      </c>
      <c r="F377" s="138" t="s">
        <v>606</v>
      </c>
      <c r="I377" s="130"/>
      <c r="J377" s="139">
        <f>BK377</f>
        <v>0</v>
      </c>
      <c r="L377" s="127"/>
      <c r="M377" s="132"/>
      <c r="N377" s="133"/>
      <c r="O377" s="133"/>
      <c r="P377" s="134">
        <f>SUM(P378:P406)</f>
        <v>0</v>
      </c>
      <c r="Q377" s="133"/>
      <c r="R377" s="134">
        <f>SUM(R378:R406)</f>
        <v>2.3112799999999999E-2</v>
      </c>
      <c r="S377" s="133"/>
      <c r="T377" s="135">
        <f>SUM(T378:T406)</f>
        <v>0</v>
      </c>
      <c r="AR377" s="128" t="s">
        <v>83</v>
      </c>
      <c r="AT377" s="136" t="s">
        <v>72</v>
      </c>
      <c r="AU377" s="136" t="s">
        <v>81</v>
      </c>
      <c r="AY377" s="128" t="s">
        <v>127</v>
      </c>
      <c r="BK377" s="137">
        <f>SUM(BK378:BK406)</f>
        <v>0</v>
      </c>
    </row>
    <row r="378" spans="1:65" s="2" customFormat="1" ht="16.5" customHeight="1">
      <c r="A378" s="32"/>
      <c r="B378" s="140"/>
      <c r="C378" s="141" t="s">
        <v>607</v>
      </c>
      <c r="D378" s="141" t="s">
        <v>130</v>
      </c>
      <c r="E378" s="142" t="s">
        <v>608</v>
      </c>
      <c r="F378" s="143" t="s">
        <v>609</v>
      </c>
      <c r="G378" s="144" t="s">
        <v>133</v>
      </c>
      <c r="H378" s="145">
        <v>6.0759999999999996</v>
      </c>
      <c r="I378" s="146"/>
      <c r="J378" s="147">
        <f>ROUND(I378*H378,2)</f>
        <v>0</v>
      </c>
      <c r="K378" s="148"/>
      <c r="L378" s="33"/>
      <c r="M378" s="149" t="s">
        <v>1</v>
      </c>
      <c r="N378" s="150" t="s">
        <v>38</v>
      </c>
      <c r="O378" s="58"/>
      <c r="P378" s="151">
        <f>O378*H378</f>
        <v>0</v>
      </c>
      <c r="Q378" s="151">
        <v>0</v>
      </c>
      <c r="R378" s="151">
        <f>Q378*H378</f>
        <v>0</v>
      </c>
      <c r="S378" s="151">
        <v>0</v>
      </c>
      <c r="T378" s="152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3" t="s">
        <v>211</v>
      </c>
      <c r="AT378" s="153" t="s">
        <v>130</v>
      </c>
      <c r="AU378" s="153" t="s">
        <v>83</v>
      </c>
      <c r="AY378" s="17" t="s">
        <v>127</v>
      </c>
      <c r="BE378" s="154">
        <f>IF(N378="základní",J378,0)</f>
        <v>0</v>
      </c>
      <c r="BF378" s="154">
        <f>IF(N378="snížená",J378,0)</f>
        <v>0</v>
      </c>
      <c r="BG378" s="154">
        <f>IF(N378="zákl. přenesená",J378,0)</f>
        <v>0</v>
      </c>
      <c r="BH378" s="154">
        <f>IF(N378="sníž. přenesená",J378,0)</f>
        <v>0</v>
      </c>
      <c r="BI378" s="154">
        <f>IF(N378="nulová",J378,0)</f>
        <v>0</v>
      </c>
      <c r="BJ378" s="17" t="s">
        <v>81</v>
      </c>
      <c r="BK378" s="154">
        <f>ROUND(I378*H378,2)</f>
        <v>0</v>
      </c>
      <c r="BL378" s="17" t="s">
        <v>211</v>
      </c>
      <c r="BM378" s="153" t="s">
        <v>610</v>
      </c>
    </row>
    <row r="379" spans="1:65" s="14" customFormat="1" ht="10">
      <c r="B379" s="163"/>
      <c r="D379" s="156" t="s">
        <v>136</v>
      </c>
      <c r="E379" s="164" t="s">
        <v>1</v>
      </c>
      <c r="F379" s="165" t="s">
        <v>611</v>
      </c>
      <c r="H379" s="166">
        <v>3.04</v>
      </c>
      <c r="I379" s="167"/>
      <c r="L379" s="163"/>
      <c r="M379" s="168"/>
      <c r="N379" s="169"/>
      <c r="O379" s="169"/>
      <c r="P379" s="169"/>
      <c r="Q379" s="169"/>
      <c r="R379" s="169"/>
      <c r="S379" s="169"/>
      <c r="T379" s="170"/>
      <c r="AT379" s="164" t="s">
        <v>136</v>
      </c>
      <c r="AU379" s="164" t="s">
        <v>83</v>
      </c>
      <c r="AV379" s="14" t="s">
        <v>83</v>
      </c>
      <c r="AW379" s="14" t="s">
        <v>30</v>
      </c>
      <c r="AX379" s="14" t="s">
        <v>73</v>
      </c>
      <c r="AY379" s="164" t="s">
        <v>127</v>
      </c>
    </row>
    <row r="380" spans="1:65" s="14" customFormat="1" ht="10">
      <c r="B380" s="163"/>
      <c r="D380" s="156" t="s">
        <v>136</v>
      </c>
      <c r="E380" s="164" t="s">
        <v>1</v>
      </c>
      <c r="F380" s="165" t="s">
        <v>611</v>
      </c>
      <c r="H380" s="166">
        <v>3.04</v>
      </c>
      <c r="I380" s="167"/>
      <c r="L380" s="163"/>
      <c r="M380" s="168"/>
      <c r="N380" s="169"/>
      <c r="O380" s="169"/>
      <c r="P380" s="169"/>
      <c r="Q380" s="169"/>
      <c r="R380" s="169"/>
      <c r="S380" s="169"/>
      <c r="T380" s="170"/>
      <c r="AT380" s="164" t="s">
        <v>136</v>
      </c>
      <c r="AU380" s="164" t="s">
        <v>83</v>
      </c>
      <c r="AV380" s="14" t="s">
        <v>83</v>
      </c>
      <c r="AW380" s="14" t="s">
        <v>30</v>
      </c>
      <c r="AX380" s="14" t="s">
        <v>73</v>
      </c>
      <c r="AY380" s="164" t="s">
        <v>127</v>
      </c>
    </row>
    <row r="381" spans="1:65" s="15" customFormat="1" ht="10">
      <c r="B381" s="171"/>
      <c r="D381" s="156" t="s">
        <v>136</v>
      </c>
      <c r="E381" s="172" t="s">
        <v>1</v>
      </c>
      <c r="F381" s="173" t="s">
        <v>140</v>
      </c>
      <c r="H381" s="174">
        <v>6.08</v>
      </c>
      <c r="I381" s="175"/>
      <c r="L381" s="171"/>
      <c r="M381" s="176"/>
      <c r="N381" s="177"/>
      <c r="O381" s="177"/>
      <c r="P381" s="177"/>
      <c r="Q381" s="177"/>
      <c r="R381" s="177"/>
      <c r="S381" s="177"/>
      <c r="T381" s="178"/>
      <c r="AT381" s="172" t="s">
        <v>136</v>
      </c>
      <c r="AU381" s="172" t="s">
        <v>83</v>
      </c>
      <c r="AV381" s="15" t="s">
        <v>134</v>
      </c>
      <c r="AW381" s="15" t="s">
        <v>30</v>
      </c>
      <c r="AX381" s="15" t="s">
        <v>81</v>
      </c>
      <c r="AY381" s="172" t="s">
        <v>127</v>
      </c>
    </row>
    <row r="382" spans="1:65" s="2" customFormat="1" ht="24.15" customHeight="1">
      <c r="A382" s="32"/>
      <c r="B382" s="140"/>
      <c r="C382" s="141" t="s">
        <v>612</v>
      </c>
      <c r="D382" s="141" t="s">
        <v>130</v>
      </c>
      <c r="E382" s="142" t="s">
        <v>613</v>
      </c>
      <c r="F382" s="143" t="s">
        <v>614</v>
      </c>
      <c r="G382" s="144" t="s">
        <v>133</v>
      </c>
      <c r="H382" s="145">
        <v>5.4379999999999997</v>
      </c>
      <c r="I382" s="146"/>
      <c r="J382" s="147">
        <f>ROUND(I382*H382,2)</f>
        <v>0</v>
      </c>
      <c r="K382" s="148"/>
      <c r="L382" s="33"/>
      <c r="M382" s="149" t="s">
        <v>1</v>
      </c>
      <c r="N382" s="150" t="s">
        <v>38</v>
      </c>
      <c r="O382" s="58"/>
      <c r="P382" s="151">
        <f>O382*H382</f>
        <v>0</v>
      </c>
      <c r="Q382" s="151">
        <v>0</v>
      </c>
      <c r="R382" s="151">
        <f>Q382*H382</f>
        <v>0</v>
      </c>
      <c r="S382" s="151">
        <v>0</v>
      </c>
      <c r="T382" s="152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3" t="s">
        <v>211</v>
      </c>
      <c r="AT382" s="153" t="s">
        <v>130</v>
      </c>
      <c r="AU382" s="153" t="s">
        <v>83</v>
      </c>
      <c r="AY382" s="17" t="s">
        <v>127</v>
      </c>
      <c r="BE382" s="154">
        <f>IF(N382="základní",J382,0)</f>
        <v>0</v>
      </c>
      <c r="BF382" s="154">
        <f>IF(N382="snížená",J382,0)</f>
        <v>0</v>
      </c>
      <c r="BG382" s="154">
        <f>IF(N382="zákl. přenesená",J382,0)</f>
        <v>0</v>
      </c>
      <c r="BH382" s="154">
        <f>IF(N382="sníž. přenesená",J382,0)</f>
        <v>0</v>
      </c>
      <c r="BI382" s="154">
        <f>IF(N382="nulová",J382,0)</f>
        <v>0</v>
      </c>
      <c r="BJ382" s="17" t="s">
        <v>81</v>
      </c>
      <c r="BK382" s="154">
        <f>ROUND(I382*H382,2)</f>
        <v>0</v>
      </c>
      <c r="BL382" s="17" t="s">
        <v>211</v>
      </c>
      <c r="BM382" s="153" t="s">
        <v>615</v>
      </c>
    </row>
    <row r="383" spans="1:65" s="14" customFormat="1" ht="10">
      <c r="B383" s="163"/>
      <c r="D383" s="156" t="s">
        <v>136</v>
      </c>
      <c r="E383" s="164" t="s">
        <v>1</v>
      </c>
      <c r="F383" s="165" t="s">
        <v>611</v>
      </c>
      <c r="H383" s="166">
        <v>3.04</v>
      </c>
      <c r="I383" s="167"/>
      <c r="L383" s="163"/>
      <c r="M383" s="168"/>
      <c r="N383" s="169"/>
      <c r="O383" s="169"/>
      <c r="P383" s="169"/>
      <c r="Q383" s="169"/>
      <c r="R383" s="169"/>
      <c r="S383" s="169"/>
      <c r="T383" s="170"/>
      <c r="AT383" s="164" t="s">
        <v>136</v>
      </c>
      <c r="AU383" s="164" t="s">
        <v>83</v>
      </c>
      <c r="AV383" s="14" t="s">
        <v>83</v>
      </c>
      <c r="AW383" s="14" t="s">
        <v>30</v>
      </c>
      <c r="AX383" s="14" t="s">
        <v>73</v>
      </c>
      <c r="AY383" s="164" t="s">
        <v>127</v>
      </c>
    </row>
    <row r="384" spans="1:65" s="14" customFormat="1" ht="10">
      <c r="B384" s="163"/>
      <c r="D384" s="156" t="s">
        <v>136</v>
      </c>
      <c r="E384" s="164" t="s">
        <v>1</v>
      </c>
      <c r="F384" s="165" t="s">
        <v>616</v>
      </c>
      <c r="H384" s="166">
        <v>2.4</v>
      </c>
      <c r="I384" s="167"/>
      <c r="L384" s="163"/>
      <c r="M384" s="168"/>
      <c r="N384" s="169"/>
      <c r="O384" s="169"/>
      <c r="P384" s="169"/>
      <c r="Q384" s="169"/>
      <c r="R384" s="169"/>
      <c r="S384" s="169"/>
      <c r="T384" s="170"/>
      <c r="AT384" s="164" t="s">
        <v>136</v>
      </c>
      <c r="AU384" s="164" t="s">
        <v>83</v>
      </c>
      <c r="AV384" s="14" t="s">
        <v>83</v>
      </c>
      <c r="AW384" s="14" t="s">
        <v>30</v>
      </c>
      <c r="AX384" s="14" t="s">
        <v>73</v>
      </c>
      <c r="AY384" s="164" t="s">
        <v>127</v>
      </c>
    </row>
    <row r="385" spans="1:65" s="15" customFormat="1" ht="10">
      <c r="B385" s="171"/>
      <c r="D385" s="156" t="s">
        <v>136</v>
      </c>
      <c r="E385" s="172" t="s">
        <v>1</v>
      </c>
      <c r="F385" s="173" t="s">
        <v>140</v>
      </c>
      <c r="H385" s="174">
        <v>5.44</v>
      </c>
      <c r="I385" s="175"/>
      <c r="L385" s="171"/>
      <c r="M385" s="176"/>
      <c r="N385" s="177"/>
      <c r="O385" s="177"/>
      <c r="P385" s="177"/>
      <c r="Q385" s="177"/>
      <c r="R385" s="177"/>
      <c r="S385" s="177"/>
      <c r="T385" s="178"/>
      <c r="AT385" s="172" t="s">
        <v>136</v>
      </c>
      <c r="AU385" s="172" t="s">
        <v>83</v>
      </c>
      <c r="AV385" s="15" t="s">
        <v>134</v>
      </c>
      <c r="AW385" s="15" t="s">
        <v>30</v>
      </c>
      <c r="AX385" s="15" t="s">
        <v>81</v>
      </c>
      <c r="AY385" s="172" t="s">
        <v>127</v>
      </c>
    </row>
    <row r="386" spans="1:65" s="2" customFormat="1" ht="24.15" customHeight="1">
      <c r="A386" s="32"/>
      <c r="B386" s="140"/>
      <c r="C386" s="141" t="s">
        <v>617</v>
      </c>
      <c r="D386" s="141" t="s">
        <v>130</v>
      </c>
      <c r="E386" s="142" t="s">
        <v>618</v>
      </c>
      <c r="F386" s="143" t="s">
        <v>619</v>
      </c>
      <c r="G386" s="144" t="s">
        <v>133</v>
      </c>
      <c r="H386" s="145">
        <v>6.0759999999999996</v>
      </c>
      <c r="I386" s="146"/>
      <c r="J386" s="147">
        <f>ROUND(I386*H386,2)</f>
        <v>0</v>
      </c>
      <c r="K386" s="148"/>
      <c r="L386" s="33"/>
      <c r="M386" s="149" t="s">
        <v>1</v>
      </c>
      <c r="N386" s="150" t="s">
        <v>38</v>
      </c>
      <c r="O386" s="58"/>
      <c r="P386" s="151">
        <f>O386*H386</f>
        <v>0</v>
      </c>
      <c r="Q386" s="151">
        <v>0</v>
      </c>
      <c r="R386" s="151">
        <f>Q386*H386</f>
        <v>0</v>
      </c>
      <c r="S386" s="151">
        <v>0</v>
      </c>
      <c r="T386" s="152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3" t="s">
        <v>211</v>
      </c>
      <c r="AT386" s="153" t="s">
        <v>130</v>
      </c>
      <c r="AU386" s="153" t="s">
        <v>83</v>
      </c>
      <c r="AY386" s="17" t="s">
        <v>127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7" t="s">
        <v>81</v>
      </c>
      <c r="BK386" s="154">
        <f>ROUND(I386*H386,2)</f>
        <v>0</v>
      </c>
      <c r="BL386" s="17" t="s">
        <v>211</v>
      </c>
      <c r="BM386" s="153" t="s">
        <v>620</v>
      </c>
    </row>
    <row r="387" spans="1:65" s="14" customFormat="1" ht="10">
      <c r="B387" s="163"/>
      <c r="D387" s="156" t="s">
        <v>136</v>
      </c>
      <c r="E387" s="164" t="s">
        <v>1</v>
      </c>
      <c r="F387" s="165" t="s">
        <v>611</v>
      </c>
      <c r="H387" s="166">
        <v>3.04</v>
      </c>
      <c r="I387" s="167"/>
      <c r="L387" s="163"/>
      <c r="M387" s="168"/>
      <c r="N387" s="169"/>
      <c r="O387" s="169"/>
      <c r="P387" s="169"/>
      <c r="Q387" s="169"/>
      <c r="R387" s="169"/>
      <c r="S387" s="169"/>
      <c r="T387" s="170"/>
      <c r="AT387" s="164" t="s">
        <v>136</v>
      </c>
      <c r="AU387" s="164" t="s">
        <v>83</v>
      </c>
      <c r="AV387" s="14" t="s">
        <v>83</v>
      </c>
      <c r="AW387" s="14" t="s">
        <v>30</v>
      </c>
      <c r="AX387" s="14" t="s">
        <v>73</v>
      </c>
      <c r="AY387" s="164" t="s">
        <v>127</v>
      </c>
    </row>
    <row r="388" spans="1:65" s="14" customFormat="1" ht="10">
      <c r="B388" s="163"/>
      <c r="D388" s="156" t="s">
        <v>136</v>
      </c>
      <c r="E388" s="164" t="s">
        <v>1</v>
      </c>
      <c r="F388" s="165" t="s">
        <v>611</v>
      </c>
      <c r="H388" s="166">
        <v>3.04</v>
      </c>
      <c r="I388" s="167"/>
      <c r="L388" s="163"/>
      <c r="M388" s="168"/>
      <c r="N388" s="169"/>
      <c r="O388" s="169"/>
      <c r="P388" s="169"/>
      <c r="Q388" s="169"/>
      <c r="R388" s="169"/>
      <c r="S388" s="169"/>
      <c r="T388" s="170"/>
      <c r="AT388" s="164" t="s">
        <v>136</v>
      </c>
      <c r="AU388" s="164" t="s">
        <v>83</v>
      </c>
      <c r="AV388" s="14" t="s">
        <v>83</v>
      </c>
      <c r="AW388" s="14" t="s">
        <v>30</v>
      </c>
      <c r="AX388" s="14" t="s">
        <v>73</v>
      </c>
      <c r="AY388" s="164" t="s">
        <v>127</v>
      </c>
    </row>
    <row r="389" spans="1:65" s="15" customFormat="1" ht="10">
      <c r="B389" s="171"/>
      <c r="D389" s="156" t="s">
        <v>136</v>
      </c>
      <c r="E389" s="172" t="s">
        <v>1</v>
      </c>
      <c r="F389" s="173" t="s">
        <v>140</v>
      </c>
      <c r="H389" s="174">
        <v>6.08</v>
      </c>
      <c r="I389" s="175"/>
      <c r="L389" s="171"/>
      <c r="M389" s="176"/>
      <c r="N389" s="177"/>
      <c r="O389" s="177"/>
      <c r="P389" s="177"/>
      <c r="Q389" s="177"/>
      <c r="R389" s="177"/>
      <c r="S389" s="177"/>
      <c r="T389" s="178"/>
      <c r="AT389" s="172" t="s">
        <v>136</v>
      </c>
      <c r="AU389" s="172" t="s">
        <v>83</v>
      </c>
      <c r="AV389" s="15" t="s">
        <v>134</v>
      </c>
      <c r="AW389" s="15" t="s">
        <v>30</v>
      </c>
      <c r="AX389" s="15" t="s">
        <v>81</v>
      </c>
      <c r="AY389" s="172" t="s">
        <v>127</v>
      </c>
    </row>
    <row r="390" spans="1:65" s="2" customFormat="1" ht="24.15" customHeight="1">
      <c r="A390" s="32"/>
      <c r="B390" s="140"/>
      <c r="C390" s="179" t="s">
        <v>621</v>
      </c>
      <c r="D390" s="179" t="s">
        <v>196</v>
      </c>
      <c r="E390" s="180" t="s">
        <v>622</v>
      </c>
      <c r="F390" s="181" t="s">
        <v>623</v>
      </c>
      <c r="G390" s="182" t="s">
        <v>133</v>
      </c>
      <c r="H390" s="183">
        <v>6.6840000000000002</v>
      </c>
      <c r="I390" s="184"/>
      <c r="J390" s="185">
        <f>ROUND(I390*H390,2)</f>
        <v>0</v>
      </c>
      <c r="K390" s="186"/>
      <c r="L390" s="187"/>
      <c r="M390" s="188" t="s">
        <v>1</v>
      </c>
      <c r="N390" s="189" t="s">
        <v>38</v>
      </c>
      <c r="O390" s="58"/>
      <c r="P390" s="151">
        <f>O390*H390</f>
        <v>0</v>
      </c>
      <c r="Q390" s="151">
        <v>0</v>
      </c>
      <c r="R390" s="151">
        <f>Q390*H390</f>
        <v>0</v>
      </c>
      <c r="S390" s="151">
        <v>0</v>
      </c>
      <c r="T390" s="152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3" t="s">
        <v>286</v>
      </c>
      <c r="AT390" s="153" t="s">
        <v>196</v>
      </c>
      <c r="AU390" s="153" t="s">
        <v>83</v>
      </c>
      <c r="AY390" s="17" t="s">
        <v>127</v>
      </c>
      <c r="BE390" s="154">
        <f>IF(N390="základní",J390,0)</f>
        <v>0</v>
      </c>
      <c r="BF390" s="154">
        <f>IF(N390="snížená",J390,0)</f>
        <v>0</v>
      </c>
      <c r="BG390" s="154">
        <f>IF(N390="zákl. přenesená",J390,0)</f>
        <v>0</v>
      </c>
      <c r="BH390" s="154">
        <f>IF(N390="sníž. přenesená",J390,0)</f>
        <v>0</v>
      </c>
      <c r="BI390" s="154">
        <f>IF(N390="nulová",J390,0)</f>
        <v>0</v>
      </c>
      <c r="BJ390" s="17" t="s">
        <v>81</v>
      </c>
      <c r="BK390" s="154">
        <f>ROUND(I390*H390,2)</f>
        <v>0</v>
      </c>
      <c r="BL390" s="17" t="s">
        <v>211</v>
      </c>
      <c r="BM390" s="153" t="s">
        <v>624</v>
      </c>
    </row>
    <row r="391" spans="1:65" s="14" customFormat="1" ht="10">
      <c r="B391" s="163"/>
      <c r="D391" s="156" t="s">
        <v>136</v>
      </c>
      <c r="E391" s="164" t="s">
        <v>1</v>
      </c>
      <c r="F391" s="165" t="s">
        <v>625</v>
      </c>
      <c r="H391" s="166">
        <v>6.68</v>
      </c>
      <c r="I391" s="167"/>
      <c r="L391" s="163"/>
      <c r="M391" s="168"/>
      <c r="N391" s="169"/>
      <c r="O391" s="169"/>
      <c r="P391" s="169"/>
      <c r="Q391" s="169"/>
      <c r="R391" s="169"/>
      <c r="S391" s="169"/>
      <c r="T391" s="170"/>
      <c r="AT391" s="164" t="s">
        <v>136</v>
      </c>
      <c r="AU391" s="164" t="s">
        <v>83</v>
      </c>
      <c r="AV391" s="14" t="s">
        <v>83</v>
      </c>
      <c r="AW391" s="14" t="s">
        <v>30</v>
      </c>
      <c r="AX391" s="14" t="s">
        <v>73</v>
      </c>
      <c r="AY391" s="164" t="s">
        <v>127</v>
      </c>
    </row>
    <row r="392" spans="1:65" s="15" customFormat="1" ht="10">
      <c r="B392" s="171"/>
      <c r="D392" s="156" t="s">
        <v>136</v>
      </c>
      <c r="E392" s="172" t="s">
        <v>1</v>
      </c>
      <c r="F392" s="173" t="s">
        <v>140</v>
      </c>
      <c r="H392" s="174">
        <v>6.68</v>
      </c>
      <c r="I392" s="175"/>
      <c r="L392" s="171"/>
      <c r="M392" s="176"/>
      <c r="N392" s="177"/>
      <c r="O392" s="177"/>
      <c r="P392" s="177"/>
      <c r="Q392" s="177"/>
      <c r="R392" s="177"/>
      <c r="S392" s="177"/>
      <c r="T392" s="178"/>
      <c r="AT392" s="172" t="s">
        <v>136</v>
      </c>
      <c r="AU392" s="172" t="s">
        <v>83</v>
      </c>
      <c r="AV392" s="15" t="s">
        <v>134</v>
      </c>
      <c r="AW392" s="15" t="s">
        <v>30</v>
      </c>
      <c r="AX392" s="15" t="s">
        <v>81</v>
      </c>
      <c r="AY392" s="172" t="s">
        <v>127</v>
      </c>
    </row>
    <row r="393" spans="1:65" s="2" customFormat="1" ht="66.75" customHeight="1">
      <c r="A393" s="32"/>
      <c r="B393" s="140"/>
      <c r="C393" s="179" t="s">
        <v>626</v>
      </c>
      <c r="D393" s="179" t="s">
        <v>196</v>
      </c>
      <c r="E393" s="180" t="s">
        <v>627</v>
      </c>
      <c r="F393" s="181" t="s">
        <v>512</v>
      </c>
      <c r="G393" s="182" t="s">
        <v>133</v>
      </c>
      <c r="H393" s="183">
        <v>6.68</v>
      </c>
      <c r="I393" s="184"/>
      <c r="J393" s="185">
        <f>ROUND(I393*H393,2)</f>
        <v>0</v>
      </c>
      <c r="K393" s="186"/>
      <c r="L393" s="187"/>
      <c r="M393" s="188" t="s">
        <v>1</v>
      </c>
      <c r="N393" s="189" t="s">
        <v>38</v>
      </c>
      <c r="O393" s="58"/>
      <c r="P393" s="151">
        <f>O393*H393</f>
        <v>0</v>
      </c>
      <c r="Q393" s="151">
        <v>3.46E-3</v>
      </c>
      <c r="R393" s="151">
        <f>Q393*H393</f>
        <v>2.3112799999999999E-2</v>
      </c>
      <c r="S393" s="151">
        <v>0</v>
      </c>
      <c r="T393" s="152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3" t="s">
        <v>286</v>
      </c>
      <c r="AT393" s="153" t="s">
        <v>196</v>
      </c>
      <c r="AU393" s="153" t="s">
        <v>83</v>
      </c>
      <c r="AY393" s="17" t="s">
        <v>127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17" t="s">
        <v>81</v>
      </c>
      <c r="BK393" s="154">
        <f>ROUND(I393*H393,2)</f>
        <v>0</v>
      </c>
      <c r="BL393" s="17" t="s">
        <v>211</v>
      </c>
      <c r="BM393" s="153" t="s">
        <v>628</v>
      </c>
    </row>
    <row r="394" spans="1:65" s="14" customFormat="1" ht="10">
      <c r="B394" s="163"/>
      <c r="D394" s="156" t="s">
        <v>136</v>
      </c>
      <c r="F394" s="165" t="s">
        <v>629</v>
      </c>
      <c r="H394" s="166">
        <v>6.68</v>
      </c>
      <c r="I394" s="167"/>
      <c r="L394" s="163"/>
      <c r="M394" s="168"/>
      <c r="N394" s="169"/>
      <c r="O394" s="169"/>
      <c r="P394" s="169"/>
      <c r="Q394" s="169"/>
      <c r="R394" s="169"/>
      <c r="S394" s="169"/>
      <c r="T394" s="170"/>
      <c r="AT394" s="164" t="s">
        <v>136</v>
      </c>
      <c r="AU394" s="164" t="s">
        <v>83</v>
      </c>
      <c r="AV394" s="14" t="s">
        <v>83</v>
      </c>
      <c r="AW394" s="14" t="s">
        <v>3</v>
      </c>
      <c r="AX394" s="14" t="s">
        <v>81</v>
      </c>
      <c r="AY394" s="164" t="s">
        <v>127</v>
      </c>
    </row>
    <row r="395" spans="1:65" s="2" customFormat="1" ht="24.15" customHeight="1">
      <c r="A395" s="32"/>
      <c r="B395" s="140"/>
      <c r="C395" s="141" t="s">
        <v>630</v>
      </c>
      <c r="D395" s="141" t="s">
        <v>130</v>
      </c>
      <c r="E395" s="142" t="s">
        <v>631</v>
      </c>
      <c r="F395" s="143" t="s">
        <v>632</v>
      </c>
      <c r="G395" s="144" t="s">
        <v>133</v>
      </c>
      <c r="H395" s="145">
        <v>6.0759999999999996</v>
      </c>
      <c r="I395" s="146"/>
      <c r="J395" s="147">
        <f>ROUND(I395*H395,2)</f>
        <v>0</v>
      </c>
      <c r="K395" s="148"/>
      <c r="L395" s="33"/>
      <c r="M395" s="149" t="s">
        <v>1</v>
      </c>
      <c r="N395" s="150" t="s">
        <v>38</v>
      </c>
      <c r="O395" s="58"/>
      <c r="P395" s="151">
        <f>O395*H395</f>
        <v>0</v>
      </c>
      <c r="Q395" s="151">
        <v>0</v>
      </c>
      <c r="R395" s="151">
        <f>Q395*H395</f>
        <v>0</v>
      </c>
      <c r="S395" s="151">
        <v>0</v>
      </c>
      <c r="T395" s="152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3" t="s">
        <v>211</v>
      </c>
      <c r="AT395" s="153" t="s">
        <v>130</v>
      </c>
      <c r="AU395" s="153" t="s">
        <v>83</v>
      </c>
      <c r="AY395" s="17" t="s">
        <v>127</v>
      </c>
      <c r="BE395" s="154">
        <f>IF(N395="základní",J395,0)</f>
        <v>0</v>
      </c>
      <c r="BF395" s="154">
        <f>IF(N395="snížená",J395,0)</f>
        <v>0</v>
      </c>
      <c r="BG395" s="154">
        <f>IF(N395="zákl. přenesená",J395,0)</f>
        <v>0</v>
      </c>
      <c r="BH395" s="154">
        <f>IF(N395="sníž. přenesená",J395,0)</f>
        <v>0</v>
      </c>
      <c r="BI395" s="154">
        <f>IF(N395="nulová",J395,0)</f>
        <v>0</v>
      </c>
      <c r="BJ395" s="17" t="s">
        <v>81</v>
      </c>
      <c r="BK395" s="154">
        <f>ROUND(I395*H395,2)</f>
        <v>0</v>
      </c>
      <c r="BL395" s="17" t="s">
        <v>211</v>
      </c>
      <c r="BM395" s="153" t="s">
        <v>633</v>
      </c>
    </row>
    <row r="396" spans="1:65" s="14" customFormat="1" ht="10">
      <c r="B396" s="163"/>
      <c r="D396" s="156" t="s">
        <v>136</v>
      </c>
      <c r="E396" s="164" t="s">
        <v>1</v>
      </c>
      <c r="F396" s="165" t="s">
        <v>611</v>
      </c>
      <c r="H396" s="166">
        <v>3.04</v>
      </c>
      <c r="I396" s="167"/>
      <c r="L396" s="163"/>
      <c r="M396" s="168"/>
      <c r="N396" s="169"/>
      <c r="O396" s="169"/>
      <c r="P396" s="169"/>
      <c r="Q396" s="169"/>
      <c r="R396" s="169"/>
      <c r="S396" s="169"/>
      <c r="T396" s="170"/>
      <c r="AT396" s="164" t="s">
        <v>136</v>
      </c>
      <c r="AU396" s="164" t="s">
        <v>83</v>
      </c>
      <c r="AV396" s="14" t="s">
        <v>83</v>
      </c>
      <c r="AW396" s="14" t="s">
        <v>30</v>
      </c>
      <c r="AX396" s="14" t="s">
        <v>73</v>
      </c>
      <c r="AY396" s="164" t="s">
        <v>127</v>
      </c>
    </row>
    <row r="397" spans="1:65" s="14" customFormat="1" ht="10">
      <c r="B397" s="163"/>
      <c r="D397" s="156" t="s">
        <v>136</v>
      </c>
      <c r="E397" s="164" t="s">
        <v>1</v>
      </c>
      <c r="F397" s="165" t="s">
        <v>611</v>
      </c>
      <c r="H397" s="166">
        <v>3.04</v>
      </c>
      <c r="I397" s="167"/>
      <c r="L397" s="163"/>
      <c r="M397" s="168"/>
      <c r="N397" s="169"/>
      <c r="O397" s="169"/>
      <c r="P397" s="169"/>
      <c r="Q397" s="169"/>
      <c r="R397" s="169"/>
      <c r="S397" s="169"/>
      <c r="T397" s="170"/>
      <c r="AT397" s="164" t="s">
        <v>136</v>
      </c>
      <c r="AU397" s="164" t="s">
        <v>83</v>
      </c>
      <c r="AV397" s="14" t="s">
        <v>83</v>
      </c>
      <c r="AW397" s="14" t="s">
        <v>30</v>
      </c>
      <c r="AX397" s="14" t="s">
        <v>73</v>
      </c>
      <c r="AY397" s="164" t="s">
        <v>127</v>
      </c>
    </row>
    <row r="398" spans="1:65" s="15" customFormat="1" ht="10">
      <c r="B398" s="171"/>
      <c r="D398" s="156" t="s">
        <v>136</v>
      </c>
      <c r="E398" s="172" t="s">
        <v>1</v>
      </c>
      <c r="F398" s="173" t="s">
        <v>140</v>
      </c>
      <c r="H398" s="174">
        <v>6.08</v>
      </c>
      <c r="I398" s="175"/>
      <c r="L398" s="171"/>
      <c r="M398" s="176"/>
      <c r="N398" s="177"/>
      <c r="O398" s="177"/>
      <c r="P398" s="177"/>
      <c r="Q398" s="177"/>
      <c r="R398" s="177"/>
      <c r="S398" s="177"/>
      <c r="T398" s="178"/>
      <c r="AT398" s="172" t="s">
        <v>136</v>
      </c>
      <c r="AU398" s="172" t="s">
        <v>83</v>
      </c>
      <c r="AV398" s="15" t="s">
        <v>134</v>
      </c>
      <c r="AW398" s="15" t="s">
        <v>30</v>
      </c>
      <c r="AX398" s="15" t="s">
        <v>81</v>
      </c>
      <c r="AY398" s="172" t="s">
        <v>127</v>
      </c>
    </row>
    <row r="399" spans="1:65" s="2" customFormat="1" ht="21.75" customHeight="1">
      <c r="A399" s="32"/>
      <c r="B399" s="140"/>
      <c r="C399" s="141" t="s">
        <v>634</v>
      </c>
      <c r="D399" s="141" t="s">
        <v>130</v>
      </c>
      <c r="E399" s="142" t="s">
        <v>635</v>
      </c>
      <c r="F399" s="143" t="s">
        <v>636</v>
      </c>
      <c r="G399" s="144" t="s">
        <v>143</v>
      </c>
      <c r="H399" s="145">
        <v>10.35</v>
      </c>
      <c r="I399" s="146"/>
      <c r="J399" s="147">
        <f>ROUND(I399*H399,2)</f>
        <v>0</v>
      </c>
      <c r="K399" s="148"/>
      <c r="L399" s="33"/>
      <c r="M399" s="149" t="s">
        <v>1</v>
      </c>
      <c r="N399" s="150" t="s">
        <v>38</v>
      </c>
      <c r="O399" s="58"/>
      <c r="P399" s="151">
        <f>O399*H399</f>
        <v>0</v>
      </c>
      <c r="Q399" s="151">
        <v>0</v>
      </c>
      <c r="R399" s="151">
        <f>Q399*H399</f>
        <v>0</v>
      </c>
      <c r="S399" s="151">
        <v>0</v>
      </c>
      <c r="T399" s="152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3" t="s">
        <v>211</v>
      </c>
      <c r="AT399" s="153" t="s">
        <v>130</v>
      </c>
      <c r="AU399" s="153" t="s">
        <v>83</v>
      </c>
      <c r="AY399" s="17" t="s">
        <v>127</v>
      </c>
      <c r="BE399" s="154">
        <f>IF(N399="základní",J399,0)</f>
        <v>0</v>
      </c>
      <c r="BF399" s="154">
        <f>IF(N399="snížená",J399,0)</f>
        <v>0</v>
      </c>
      <c r="BG399" s="154">
        <f>IF(N399="zákl. přenesená",J399,0)</f>
        <v>0</v>
      </c>
      <c r="BH399" s="154">
        <f>IF(N399="sníž. přenesená",J399,0)</f>
        <v>0</v>
      </c>
      <c r="BI399" s="154">
        <f>IF(N399="nulová",J399,0)</f>
        <v>0</v>
      </c>
      <c r="BJ399" s="17" t="s">
        <v>81</v>
      </c>
      <c r="BK399" s="154">
        <f>ROUND(I399*H399,2)</f>
        <v>0</v>
      </c>
      <c r="BL399" s="17" t="s">
        <v>211</v>
      </c>
      <c r="BM399" s="153" t="s">
        <v>637</v>
      </c>
    </row>
    <row r="400" spans="1:65" s="14" customFormat="1" ht="10">
      <c r="B400" s="163"/>
      <c r="D400" s="156" t="s">
        <v>136</v>
      </c>
      <c r="E400" s="164" t="s">
        <v>1</v>
      </c>
      <c r="F400" s="165" t="s">
        <v>638</v>
      </c>
      <c r="H400" s="166">
        <v>10.35</v>
      </c>
      <c r="I400" s="167"/>
      <c r="L400" s="163"/>
      <c r="M400" s="168"/>
      <c r="N400" s="169"/>
      <c r="O400" s="169"/>
      <c r="P400" s="169"/>
      <c r="Q400" s="169"/>
      <c r="R400" s="169"/>
      <c r="S400" s="169"/>
      <c r="T400" s="170"/>
      <c r="AT400" s="164" t="s">
        <v>136</v>
      </c>
      <c r="AU400" s="164" t="s">
        <v>83</v>
      </c>
      <c r="AV400" s="14" t="s">
        <v>83</v>
      </c>
      <c r="AW400" s="14" t="s">
        <v>30</v>
      </c>
      <c r="AX400" s="14" t="s">
        <v>73</v>
      </c>
      <c r="AY400" s="164" t="s">
        <v>127</v>
      </c>
    </row>
    <row r="401" spans="1:65" s="15" customFormat="1" ht="10">
      <c r="B401" s="171"/>
      <c r="D401" s="156" t="s">
        <v>136</v>
      </c>
      <c r="E401" s="172" t="s">
        <v>1</v>
      </c>
      <c r="F401" s="173" t="s">
        <v>140</v>
      </c>
      <c r="H401" s="174">
        <v>10.35</v>
      </c>
      <c r="I401" s="175"/>
      <c r="L401" s="171"/>
      <c r="M401" s="176"/>
      <c r="N401" s="177"/>
      <c r="O401" s="177"/>
      <c r="P401" s="177"/>
      <c r="Q401" s="177"/>
      <c r="R401" s="177"/>
      <c r="S401" s="177"/>
      <c r="T401" s="178"/>
      <c r="AT401" s="172" t="s">
        <v>136</v>
      </c>
      <c r="AU401" s="172" t="s">
        <v>83</v>
      </c>
      <c r="AV401" s="15" t="s">
        <v>134</v>
      </c>
      <c r="AW401" s="15" t="s">
        <v>30</v>
      </c>
      <c r="AX401" s="15" t="s">
        <v>81</v>
      </c>
      <c r="AY401" s="172" t="s">
        <v>127</v>
      </c>
    </row>
    <row r="402" spans="1:65" s="2" customFormat="1" ht="16.5" customHeight="1">
      <c r="A402" s="32"/>
      <c r="B402" s="140"/>
      <c r="C402" s="141" t="s">
        <v>639</v>
      </c>
      <c r="D402" s="141" t="s">
        <v>130</v>
      </c>
      <c r="E402" s="142" t="s">
        <v>640</v>
      </c>
      <c r="F402" s="143" t="s">
        <v>641</v>
      </c>
      <c r="G402" s="144" t="s">
        <v>175</v>
      </c>
      <c r="H402" s="145">
        <v>4</v>
      </c>
      <c r="I402" s="146"/>
      <c r="J402" s="147">
        <f>ROUND(I402*H402,2)</f>
        <v>0</v>
      </c>
      <c r="K402" s="148"/>
      <c r="L402" s="33"/>
      <c r="M402" s="149" t="s">
        <v>1</v>
      </c>
      <c r="N402" s="150" t="s">
        <v>38</v>
      </c>
      <c r="O402" s="58"/>
      <c r="P402" s="151">
        <f>O402*H402</f>
        <v>0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3" t="s">
        <v>211</v>
      </c>
      <c r="AT402" s="153" t="s">
        <v>130</v>
      </c>
      <c r="AU402" s="153" t="s">
        <v>83</v>
      </c>
      <c r="AY402" s="17" t="s">
        <v>127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7" t="s">
        <v>81</v>
      </c>
      <c r="BK402" s="154">
        <f>ROUND(I402*H402,2)</f>
        <v>0</v>
      </c>
      <c r="BL402" s="17" t="s">
        <v>211</v>
      </c>
      <c r="BM402" s="153" t="s">
        <v>642</v>
      </c>
    </row>
    <row r="403" spans="1:65" s="2" customFormat="1" ht="21.75" customHeight="1">
      <c r="A403" s="32"/>
      <c r="B403" s="140"/>
      <c r="C403" s="141" t="s">
        <v>643</v>
      </c>
      <c r="D403" s="141" t="s">
        <v>130</v>
      </c>
      <c r="E403" s="142" t="s">
        <v>644</v>
      </c>
      <c r="F403" s="143" t="s">
        <v>645</v>
      </c>
      <c r="G403" s="144" t="s">
        <v>175</v>
      </c>
      <c r="H403" s="145">
        <v>2</v>
      </c>
      <c r="I403" s="146"/>
      <c r="J403" s="147">
        <f>ROUND(I403*H403,2)</f>
        <v>0</v>
      </c>
      <c r="K403" s="148"/>
      <c r="L403" s="33"/>
      <c r="M403" s="149" t="s">
        <v>1</v>
      </c>
      <c r="N403" s="150" t="s">
        <v>38</v>
      </c>
      <c r="O403" s="58"/>
      <c r="P403" s="151">
        <f>O403*H403</f>
        <v>0</v>
      </c>
      <c r="Q403" s="151">
        <v>0</v>
      </c>
      <c r="R403" s="151">
        <f>Q403*H403</f>
        <v>0</v>
      </c>
      <c r="S403" s="151">
        <v>0</v>
      </c>
      <c r="T403" s="152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3" t="s">
        <v>211</v>
      </c>
      <c r="AT403" s="153" t="s">
        <v>130</v>
      </c>
      <c r="AU403" s="153" t="s">
        <v>83</v>
      </c>
      <c r="AY403" s="17" t="s">
        <v>127</v>
      </c>
      <c r="BE403" s="154">
        <f>IF(N403="základní",J403,0)</f>
        <v>0</v>
      </c>
      <c r="BF403" s="154">
        <f>IF(N403="snížená",J403,0)</f>
        <v>0</v>
      </c>
      <c r="BG403" s="154">
        <f>IF(N403="zákl. přenesená",J403,0)</f>
        <v>0</v>
      </c>
      <c r="BH403" s="154">
        <f>IF(N403="sníž. přenesená",J403,0)</f>
        <v>0</v>
      </c>
      <c r="BI403" s="154">
        <f>IF(N403="nulová",J403,0)</f>
        <v>0</v>
      </c>
      <c r="BJ403" s="17" t="s">
        <v>81</v>
      </c>
      <c r="BK403" s="154">
        <f>ROUND(I403*H403,2)</f>
        <v>0</v>
      </c>
      <c r="BL403" s="17" t="s">
        <v>211</v>
      </c>
      <c r="BM403" s="153" t="s">
        <v>646</v>
      </c>
    </row>
    <row r="404" spans="1:65" s="2" customFormat="1" ht="16.5" customHeight="1">
      <c r="A404" s="32"/>
      <c r="B404" s="140"/>
      <c r="C404" s="141" t="s">
        <v>647</v>
      </c>
      <c r="D404" s="141" t="s">
        <v>130</v>
      </c>
      <c r="E404" s="142" t="s">
        <v>648</v>
      </c>
      <c r="F404" s="143" t="s">
        <v>649</v>
      </c>
      <c r="G404" s="144" t="s">
        <v>175</v>
      </c>
      <c r="H404" s="145">
        <v>20</v>
      </c>
      <c r="I404" s="146"/>
      <c r="J404" s="147">
        <f>ROUND(I404*H404,2)</f>
        <v>0</v>
      </c>
      <c r="K404" s="148"/>
      <c r="L404" s="33"/>
      <c r="M404" s="149" t="s">
        <v>1</v>
      </c>
      <c r="N404" s="150" t="s">
        <v>38</v>
      </c>
      <c r="O404" s="58"/>
      <c r="P404" s="151">
        <f>O404*H404</f>
        <v>0</v>
      </c>
      <c r="Q404" s="151">
        <v>0</v>
      </c>
      <c r="R404" s="151">
        <f>Q404*H404</f>
        <v>0</v>
      </c>
      <c r="S404" s="151">
        <v>0</v>
      </c>
      <c r="T404" s="152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3" t="s">
        <v>211</v>
      </c>
      <c r="AT404" s="153" t="s">
        <v>130</v>
      </c>
      <c r="AU404" s="153" t="s">
        <v>83</v>
      </c>
      <c r="AY404" s="17" t="s">
        <v>127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17" t="s">
        <v>81</v>
      </c>
      <c r="BK404" s="154">
        <f>ROUND(I404*H404,2)</f>
        <v>0</v>
      </c>
      <c r="BL404" s="17" t="s">
        <v>211</v>
      </c>
      <c r="BM404" s="153" t="s">
        <v>650</v>
      </c>
    </row>
    <row r="405" spans="1:65" s="2" customFormat="1" ht="24.15" customHeight="1">
      <c r="A405" s="32"/>
      <c r="B405" s="140"/>
      <c r="C405" s="141" t="s">
        <v>651</v>
      </c>
      <c r="D405" s="141" t="s">
        <v>130</v>
      </c>
      <c r="E405" s="142" t="s">
        <v>652</v>
      </c>
      <c r="F405" s="143" t="s">
        <v>653</v>
      </c>
      <c r="G405" s="144" t="s">
        <v>270</v>
      </c>
      <c r="H405" s="145">
        <v>0.10299999999999999</v>
      </c>
      <c r="I405" s="146"/>
      <c r="J405" s="147">
        <f>ROUND(I405*H405,2)</f>
        <v>0</v>
      </c>
      <c r="K405" s="148"/>
      <c r="L405" s="33"/>
      <c r="M405" s="149" t="s">
        <v>1</v>
      </c>
      <c r="N405" s="150" t="s">
        <v>38</v>
      </c>
      <c r="O405" s="58"/>
      <c r="P405" s="151">
        <f>O405*H405</f>
        <v>0</v>
      </c>
      <c r="Q405" s="151">
        <v>0</v>
      </c>
      <c r="R405" s="151">
        <f>Q405*H405</f>
        <v>0</v>
      </c>
      <c r="S405" s="151">
        <v>0</v>
      </c>
      <c r="T405" s="152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3" t="s">
        <v>211</v>
      </c>
      <c r="AT405" s="153" t="s">
        <v>130</v>
      </c>
      <c r="AU405" s="153" t="s">
        <v>83</v>
      </c>
      <c r="AY405" s="17" t="s">
        <v>127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7" t="s">
        <v>81</v>
      </c>
      <c r="BK405" s="154">
        <f>ROUND(I405*H405,2)</f>
        <v>0</v>
      </c>
      <c r="BL405" s="17" t="s">
        <v>211</v>
      </c>
      <c r="BM405" s="153" t="s">
        <v>654</v>
      </c>
    </row>
    <row r="406" spans="1:65" s="2" customFormat="1" ht="24.15" customHeight="1">
      <c r="A406" s="32"/>
      <c r="B406" s="140"/>
      <c r="C406" s="141" t="s">
        <v>655</v>
      </c>
      <c r="D406" s="141" t="s">
        <v>130</v>
      </c>
      <c r="E406" s="142" t="s">
        <v>656</v>
      </c>
      <c r="F406" s="143" t="s">
        <v>657</v>
      </c>
      <c r="G406" s="144" t="s">
        <v>270</v>
      </c>
      <c r="H406" s="145">
        <v>0.10299999999999999</v>
      </c>
      <c r="I406" s="146"/>
      <c r="J406" s="147">
        <f>ROUND(I406*H406,2)</f>
        <v>0</v>
      </c>
      <c r="K406" s="148"/>
      <c r="L406" s="33"/>
      <c r="M406" s="149" t="s">
        <v>1</v>
      </c>
      <c r="N406" s="150" t="s">
        <v>38</v>
      </c>
      <c r="O406" s="58"/>
      <c r="P406" s="151">
        <f>O406*H406</f>
        <v>0</v>
      </c>
      <c r="Q406" s="151">
        <v>0</v>
      </c>
      <c r="R406" s="151">
        <f>Q406*H406</f>
        <v>0</v>
      </c>
      <c r="S406" s="151">
        <v>0</v>
      </c>
      <c r="T406" s="152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3" t="s">
        <v>211</v>
      </c>
      <c r="AT406" s="153" t="s">
        <v>130</v>
      </c>
      <c r="AU406" s="153" t="s">
        <v>83</v>
      </c>
      <c r="AY406" s="17" t="s">
        <v>127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7" t="s">
        <v>81</v>
      </c>
      <c r="BK406" s="154">
        <f>ROUND(I406*H406,2)</f>
        <v>0</v>
      </c>
      <c r="BL406" s="17" t="s">
        <v>211</v>
      </c>
      <c r="BM406" s="153" t="s">
        <v>658</v>
      </c>
    </row>
    <row r="407" spans="1:65" s="12" customFormat="1" ht="22.75" customHeight="1">
      <c r="B407" s="127"/>
      <c r="D407" s="128" t="s">
        <v>72</v>
      </c>
      <c r="E407" s="138" t="s">
        <v>659</v>
      </c>
      <c r="F407" s="138" t="s">
        <v>660</v>
      </c>
      <c r="I407" s="130"/>
      <c r="J407" s="139">
        <f>BK407</f>
        <v>0</v>
      </c>
      <c r="L407" s="127"/>
      <c r="M407" s="132"/>
      <c r="N407" s="133"/>
      <c r="O407" s="133"/>
      <c r="P407" s="134">
        <f>SUM(P408:P439)</f>
        <v>0</v>
      </c>
      <c r="Q407" s="133"/>
      <c r="R407" s="134">
        <f>SUM(R408:R439)</f>
        <v>0</v>
      </c>
      <c r="S407" s="133"/>
      <c r="T407" s="135">
        <f>SUM(T408:T439)</f>
        <v>0</v>
      </c>
      <c r="AR407" s="128" t="s">
        <v>83</v>
      </c>
      <c r="AT407" s="136" t="s">
        <v>72</v>
      </c>
      <c r="AU407" s="136" t="s">
        <v>81</v>
      </c>
      <c r="AY407" s="128" t="s">
        <v>127</v>
      </c>
      <c r="BK407" s="137">
        <f>SUM(BK408:BK439)</f>
        <v>0</v>
      </c>
    </row>
    <row r="408" spans="1:65" s="2" customFormat="1" ht="24.15" customHeight="1">
      <c r="A408" s="32"/>
      <c r="B408" s="140"/>
      <c r="C408" s="141" t="s">
        <v>661</v>
      </c>
      <c r="D408" s="141" t="s">
        <v>130</v>
      </c>
      <c r="E408" s="142" t="s">
        <v>662</v>
      </c>
      <c r="F408" s="143" t="s">
        <v>663</v>
      </c>
      <c r="G408" s="144" t="s">
        <v>143</v>
      </c>
      <c r="H408" s="145">
        <v>131.72</v>
      </c>
      <c r="I408" s="146"/>
      <c r="J408" s="147">
        <f>ROUND(I408*H408,2)</f>
        <v>0</v>
      </c>
      <c r="K408" s="148"/>
      <c r="L408" s="33"/>
      <c r="M408" s="149" t="s">
        <v>1</v>
      </c>
      <c r="N408" s="150" t="s">
        <v>38</v>
      </c>
      <c r="O408" s="58"/>
      <c r="P408" s="151">
        <f>O408*H408</f>
        <v>0</v>
      </c>
      <c r="Q408" s="151">
        <v>0</v>
      </c>
      <c r="R408" s="151">
        <f>Q408*H408</f>
        <v>0</v>
      </c>
      <c r="S408" s="151">
        <v>0</v>
      </c>
      <c r="T408" s="152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53" t="s">
        <v>211</v>
      </c>
      <c r="AT408" s="153" t="s">
        <v>130</v>
      </c>
      <c r="AU408" s="153" t="s">
        <v>83</v>
      </c>
      <c r="AY408" s="17" t="s">
        <v>127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7" t="s">
        <v>81</v>
      </c>
      <c r="BK408" s="154">
        <f>ROUND(I408*H408,2)</f>
        <v>0</v>
      </c>
      <c r="BL408" s="17" t="s">
        <v>211</v>
      </c>
      <c r="BM408" s="153" t="s">
        <v>664</v>
      </c>
    </row>
    <row r="409" spans="1:65" s="14" customFormat="1" ht="10">
      <c r="B409" s="163"/>
      <c r="D409" s="156" t="s">
        <v>136</v>
      </c>
      <c r="E409" s="164" t="s">
        <v>1</v>
      </c>
      <c r="F409" s="165" t="s">
        <v>665</v>
      </c>
      <c r="H409" s="166">
        <v>42.92</v>
      </c>
      <c r="I409" s="167"/>
      <c r="L409" s="163"/>
      <c r="M409" s="168"/>
      <c r="N409" s="169"/>
      <c r="O409" s="169"/>
      <c r="P409" s="169"/>
      <c r="Q409" s="169"/>
      <c r="R409" s="169"/>
      <c r="S409" s="169"/>
      <c r="T409" s="170"/>
      <c r="AT409" s="164" t="s">
        <v>136</v>
      </c>
      <c r="AU409" s="164" t="s">
        <v>83</v>
      </c>
      <c r="AV409" s="14" t="s">
        <v>83</v>
      </c>
      <c r="AW409" s="14" t="s">
        <v>30</v>
      </c>
      <c r="AX409" s="14" t="s">
        <v>73</v>
      </c>
      <c r="AY409" s="164" t="s">
        <v>127</v>
      </c>
    </row>
    <row r="410" spans="1:65" s="14" customFormat="1" ht="10">
      <c r="B410" s="163"/>
      <c r="D410" s="156" t="s">
        <v>136</v>
      </c>
      <c r="E410" s="164" t="s">
        <v>1</v>
      </c>
      <c r="F410" s="165" t="s">
        <v>666</v>
      </c>
      <c r="H410" s="166">
        <v>88.8</v>
      </c>
      <c r="I410" s="167"/>
      <c r="L410" s="163"/>
      <c r="M410" s="168"/>
      <c r="N410" s="169"/>
      <c r="O410" s="169"/>
      <c r="P410" s="169"/>
      <c r="Q410" s="169"/>
      <c r="R410" s="169"/>
      <c r="S410" s="169"/>
      <c r="T410" s="170"/>
      <c r="AT410" s="164" t="s">
        <v>136</v>
      </c>
      <c r="AU410" s="164" t="s">
        <v>83</v>
      </c>
      <c r="AV410" s="14" t="s">
        <v>83</v>
      </c>
      <c r="AW410" s="14" t="s">
        <v>30</v>
      </c>
      <c r="AX410" s="14" t="s">
        <v>73</v>
      </c>
      <c r="AY410" s="164" t="s">
        <v>127</v>
      </c>
    </row>
    <row r="411" spans="1:65" s="15" customFormat="1" ht="10">
      <c r="B411" s="171"/>
      <c r="D411" s="156" t="s">
        <v>136</v>
      </c>
      <c r="E411" s="172" t="s">
        <v>1</v>
      </c>
      <c r="F411" s="173" t="s">
        <v>140</v>
      </c>
      <c r="H411" s="174">
        <v>131.72</v>
      </c>
      <c r="I411" s="175"/>
      <c r="L411" s="171"/>
      <c r="M411" s="176"/>
      <c r="N411" s="177"/>
      <c r="O411" s="177"/>
      <c r="P411" s="177"/>
      <c r="Q411" s="177"/>
      <c r="R411" s="177"/>
      <c r="S411" s="177"/>
      <c r="T411" s="178"/>
      <c r="AT411" s="172" t="s">
        <v>136</v>
      </c>
      <c r="AU411" s="172" t="s">
        <v>83</v>
      </c>
      <c r="AV411" s="15" t="s">
        <v>134</v>
      </c>
      <c r="AW411" s="15" t="s">
        <v>30</v>
      </c>
      <c r="AX411" s="15" t="s">
        <v>81</v>
      </c>
      <c r="AY411" s="172" t="s">
        <v>127</v>
      </c>
    </row>
    <row r="412" spans="1:65" s="2" customFormat="1" ht="16.5" customHeight="1">
      <c r="A412" s="32"/>
      <c r="B412" s="140"/>
      <c r="C412" s="179" t="s">
        <v>667</v>
      </c>
      <c r="D412" s="179" t="s">
        <v>196</v>
      </c>
      <c r="E412" s="180" t="s">
        <v>668</v>
      </c>
      <c r="F412" s="181" t="s">
        <v>669</v>
      </c>
      <c r="G412" s="182" t="s">
        <v>133</v>
      </c>
      <c r="H412" s="183">
        <v>138.30600000000001</v>
      </c>
      <c r="I412" s="184"/>
      <c r="J412" s="185">
        <f>ROUND(I412*H412,2)</f>
        <v>0</v>
      </c>
      <c r="K412" s="186"/>
      <c r="L412" s="187"/>
      <c r="M412" s="188" t="s">
        <v>1</v>
      </c>
      <c r="N412" s="189" t="s">
        <v>38</v>
      </c>
      <c r="O412" s="58"/>
      <c r="P412" s="151">
        <f>O412*H412</f>
        <v>0</v>
      </c>
      <c r="Q412" s="151">
        <v>0</v>
      </c>
      <c r="R412" s="151">
        <f>Q412*H412</f>
        <v>0</v>
      </c>
      <c r="S412" s="151">
        <v>0</v>
      </c>
      <c r="T412" s="152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3" t="s">
        <v>286</v>
      </c>
      <c r="AT412" s="153" t="s">
        <v>196</v>
      </c>
      <c r="AU412" s="153" t="s">
        <v>83</v>
      </c>
      <c r="AY412" s="17" t="s">
        <v>127</v>
      </c>
      <c r="BE412" s="154">
        <f>IF(N412="základní",J412,0)</f>
        <v>0</v>
      </c>
      <c r="BF412" s="154">
        <f>IF(N412="snížená",J412,0)</f>
        <v>0</v>
      </c>
      <c r="BG412" s="154">
        <f>IF(N412="zákl. přenesená",J412,0)</f>
        <v>0</v>
      </c>
      <c r="BH412" s="154">
        <f>IF(N412="sníž. přenesená",J412,0)</f>
        <v>0</v>
      </c>
      <c r="BI412" s="154">
        <f>IF(N412="nulová",J412,0)</f>
        <v>0</v>
      </c>
      <c r="BJ412" s="17" t="s">
        <v>81</v>
      </c>
      <c r="BK412" s="154">
        <f>ROUND(I412*H412,2)</f>
        <v>0</v>
      </c>
      <c r="BL412" s="17" t="s">
        <v>211</v>
      </c>
      <c r="BM412" s="153" t="s">
        <v>670</v>
      </c>
    </row>
    <row r="413" spans="1:65" s="14" customFormat="1" ht="10">
      <c r="B413" s="163"/>
      <c r="D413" s="156" t="s">
        <v>136</v>
      </c>
      <c r="E413" s="164" t="s">
        <v>1</v>
      </c>
      <c r="F413" s="165" t="s">
        <v>671</v>
      </c>
      <c r="H413" s="166">
        <v>138.31</v>
      </c>
      <c r="I413" s="167"/>
      <c r="L413" s="163"/>
      <c r="M413" s="168"/>
      <c r="N413" s="169"/>
      <c r="O413" s="169"/>
      <c r="P413" s="169"/>
      <c r="Q413" s="169"/>
      <c r="R413" s="169"/>
      <c r="S413" s="169"/>
      <c r="T413" s="170"/>
      <c r="AT413" s="164" t="s">
        <v>136</v>
      </c>
      <c r="AU413" s="164" t="s">
        <v>83</v>
      </c>
      <c r="AV413" s="14" t="s">
        <v>83</v>
      </c>
      <c r="AW413" s="14" t="s">
        <v>30</v>
      </c>
      <c r="AX413" s="14" t="s">
        <v>73</v>
      </c>
      <c r="AY413" s="164" t="s">
        <v>127</v>
      </c>
    </row>
    <row r="414" spans="1:65" s="15" customFormat="1" ht="10">
      <c r="B414" s="171"/>
      <c r="D414" s="156" t="s">
        <v>136</v>
      </c>
      <c r="E414" s="172" t="s">
        <v>1</v>
      </c>
      <c r="F414" s="173" t="s">
        <v>140</v>
      </c>
      <c r="H414" s="174">
        <v>138.31</v>
      </c>
      <c r="I414" s="175"/>
      <c r="L414" s="171"/>
      <c r="M414" s="176"/>
      <c r="N414" s="177"/>
      <c r="O414" s="177"/>
      <c r="P414" s="177"/>
      <c r="Q414" s="177"/>
      <c r="R414" s="177"/>
      <c r="S414" s="177"/>
      <c r="T414" s="178"/>
      <c r="AT414" s="172" t="s">
        <v>136</v>
      </c>
      <c r="AU414" s="172" t="s">
        <v>83</v>
      </c>
      <c r="AV414" s="15" t="s">
        <v>134</v>
      </c>
      <c r="AW414" s="15" t="s">
        <v>30</v>
      </c>
      <c r="AX414" s="15" t="s">
        <v>81</v>
      </c>
      <c r="AY414" s="172" t="s">
        <v>127</v>
      </c>
    </row>
    <row r="415" spans="1:65" s="2" customFormat="1" ht="24.15" customHeight="1">
      <c r="A415" s="32"/>
      <c r="B415" s="140"/>
      <c r="C415" s="141" t="s">
        <v>672</v>
      </c>
      <c r="D415" s="141" t="s">
        <v>130</v>
      </c>
      <c r="E415" s="142" t="s">
        <v>673</v>
      </c>
      <c r="F415" s="143" t="s">
        <v>674</v>
      </c>
      <c r="G415" s="144" t="s">
        <v>133</v>
      </c>
      <c r="H415" s="145">
        <v>6.6</v>
      </c>
      <c r="I415" s="146"/>
      <c r="J415" s="147">
        <f>ROUND(I415*H415,2)</f>
        <v>0</v>
      </c>
      <c r="K415" s="148"/>
      <c r="L415" s="33"/>
      <c r="M415" s="149" t="s">
        <v>1</v>
      </c>
      <c r="N415" s="150" t="s">
        <v>38</v>
      </c>
      <c r="O415" s="58"/>
      <c r="P415" s="151">
        <f>O415*H415</f>
        <v>0</v>
      </c>
      <c r="Q415" s="151">
        <v>0</v>
      </c>
      <c r="R415" s="151">
        <f>Q415*H415</f>
        <v>0</v>
      </c>
      <c r="S415" s="151">
        <v>0</v>
      </c>
      <c r="T415" s="152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3" t="s">
        <v>211</v>
      </c>
      <c r="AT415" s="153" t="s">
        <v>130</v>
      </c>
      <c r="AU415" s="153" t="s">
        <v>83</v>
      </c>
      <c r="AY415" s="17" t="s">
        <v>127</v>
      </c>
      <c r="BE415" s="154">
        <f>IF(N415="základní",J415,0)</f>
        <v>0</v>
      </c>
      <c r="BF415" s="154">
        <f>IF(N415="snížená",J415,0)</f>
        <v>0</v>
      </c>
      <c r="BG415" s="154">
        <f>IF(N415="zákl. přenesená",J415,0)</f>
        <v>0</v>
      </c>
      <c r="BH415" s="154">
        <f>IF(N415="sníž. přenesená",J415,0)</f>
        <v>0</v>
      </c>
      <c r="BI415" s="154">
        <f>IF(N415="nulová",J415,0)</f>
        <v>0</v>
      </c>
      <c r="BJ415" s="17" t="s">
        <v>81</v>
      </c>
      <c r="BK415" s="154">
        <f>ROUND(I415*H415,2)</f>
        <v>0</v>
      </c>
      <c r="BL415" s="17" t="s">
        <v>211</v>
      </c>
      <c r="BM415" s="153" t="s">
        <v>675</v>
      </c>
    </row>
    <row r="416" spans="1:65" s="14" customFormat="1" ht="10">
      <c r="B416" s="163"/>
      <c r="D416" s="156" t="s">
        <v>136</v>
      </c>
      <c r="E416" s="164" t="s">
        <v>1</v>
      </c>
      <c r="F416" s="165" t="s">
        <v>676</v>
      </c>
      <c r="H416" s="166">
        <v>6.6</v>
      </c>
      <c r="I416" s="167"/>
      <c r="L416" s="163"/>
      <c r="M416" s="168"/>
      <c r="N416" s="169"/>
      <c r="O416" s="169"/>
      <c r="P416" s="169"/>
      <c r="Q416" s="169"/>
      <c r="R416" s="169"/>
      <c r="S416" s="169"/>
      <c r="T416" s="170"/>
      <c r="AT416" s="164" t="s">
        <v>136</v>
      </c>
      <c r="AU416" s="164" t="s">
        <v>83</v>
      </c>
      <c r="AV416" s="14" t="s">
        <v>83</v>
      </c>
      <c r="AW416" s="14" t="s">
        <v>30</v>
      </c>
      <c r="AX416" s="14" t="s">
        <v>73</v>
      </c>
      <c r="AY416" s="164" t="s">
        <v>127</v>
      </c>
    </row>
    <row r="417" spans="1:65" s="15" customFormat="1" ht="10">
      <c r="B417" s="171"/>
      <c r="D417" s="156" t="s">
        <v>136</v>
      </c>
      <c r="E417" s="172" t="s">
        <v>1</v>
      </c>
      <c r="F417" s="173" t="s">
        <v>140</v>
      </c>
      <c r="H417" s="174">
        <v>6.6</v>
      </c>
      <c r="I417" s="175"/>
      <c r="L417" s="171"/>
      <c r="M417" s="176"/>
      <c r="N417" s="177"/>
      <c r="O417" s="177"/>
      <c r="P417" s="177"/>
      <c r="Q417" s="177"/>
      <c r="R417" s="177"/>
      <c r="S417" s="177"/>
      <c r="T417" s="178"/>
      <c r="AT417" s="172" t="s">
        <v>136</v>
      </c>
      <c r="AU417" s="172" t="s">
        <v>83</v>
      </c>
      <c r="AV417" s="15" t="s">
        <v>134</v>
      </c>
      <c r="AW417" s="15" t="s">
        <v>30</v>
      </c>
      <c r="AX417" s="15" t="s">
        <v>81</v>
      </c>
      <c r="AY417" s="172" t="s">
        <v>127</v>
      </c>
    </row>
    <row r="418" spans="1:65" s="2" customFormat="1" ht="24.15" customHeight="1">
      <c r="A418" s="32"/>
      <c r="B418" s="140"/>
      <c r="C418" s="141" t="s">
        <v>677</v>
      </c>
      <c r="D418" s="141" t="s">
        <v>130</v>
      </c>
      <c r="E418" s="142" t="s">
        <v>678</v>
      </c>
      <c r="F418" s="143" t="s">
        <v>679</v>
      </c>
      <c r="G418" s="144" t="s">
        <v>133</v>
      </c>
      <c r="H418" s="145">
        <v>6.6</v>
      </c>
      <c r="I418" s="146"/>
      <c r="J418" s="147">
        <f>ROUND(I418*H418,2)</f>
        <v>0</v>
      </c>
      <c r="K418" s="148"/>
      <c r="L418" s="33"/>
      <c r="M418" s="149" t="s">
        <v>1</v>
      </c>
      <c r="N418" s="150" t="s">
        <v>38</v>
      </c>
      <c r="O418" s="58"/>
      <c r="P418" s="151">
        <f>O418*H418</f>
        <v>0</v>
      </c>
      <c r="Q418" s="151">
        <v>0</v>
      </c>
      <c r="R418" s="151">
        <f>Q418*H418</f>
        <v>0</v>
      </c>
      <c r="S418" s="151">
        <v>0</v>
      </c>
      <c r="T418" s="152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3" t="s">
        <v>211</v>
      </c>
      <c r="AT418" s="153" t="s">
        <v>130</v>
      </c>
      <c r="AU418" s="153" t="s">
        <v>83</v>
      </c>
      <c r="AY418" s="17" t="s">
        <v>127</v>
      </c>
      <c r="BE418" s="154">
        <f>IF(N418="základní",J418,0)</f>
        <v>0</v>
      </c>
      <c r="BF418" s="154">
        <f>IF(N418="snížená",J418,0)</f>
        <v>0</v>
      </c>
      <c r="BG418" s="154">
        <f>IF(N418="zákl. přenesená",J418,0)</f>
        <v>0</v>
      </c>
      <c r="BH418" s="154">
        <f>IF(N418="sníž. přenesená",J418,0)</f>
        <v>0</v>
      </c>
      <c r="BI418" s="154">
        <f>IF(N418="nulová",J418,0)</f>
        <v>0</v>
      </c>
      <c r="BJ418" s="17" t="s">
        <v>81</v>
      </c>
      <c r="BK418" s="154">
        <f>ROUND(I418*H418,2)</f>
        <v>0</v>
      </c>
      <c r="BL418" s="17" t="s">
        <v>211</v>
      </c>
      <c r="BM418" s="153" t="s">
        <v>680</v>
      </c>
    </row>
    <row r="419" spans="1:65" s="14" customFormat="1" ht="10">
      <c r="B419" s="163"/>
      <c r="D419" s="156" t="s">
        <v>136</v>
      </c>
      <c r="E419" s="164" t="s">
        <v>1</v>
      </c>
      <c r="F419" s="165" t="s">
        <v>676</v>
      </c>
      <c r="H419" s="166">
        <v>6.6</v>
      </c>
      <c r="I419" s="167"/>
      <c r="L419" s="163"/>
      <c r="M419" s="168"/>
      <c r="N419" s="169"/>
      <c r="O419" s="169"/>
      <c r="P419" s="169"/>
      <c r="Q419" s="169"/>
      <c r="R419" s="169"/>
      <c r="S419" s="169"/>
      <c r="T419" s="170"/>
      <c r="AT419" s="164" t="s">
        <v>136</v>
      </c>
      <c r="AU419" s="164" t="s">
        <v>83</v>
      </c>
      <c r="AV419" s="14" t="s">
        <v>83</v>
      </c>
      <c r="AW419" s="14" t="s">
        <v>30</v>
      </c>
      <c r="AX419" s="14" t="s">
        <v>73</v>
      </c>
      <c r="AY419" s="164" t="s">
        <v>127</v>
      </c>
    </row>
    <row r="420" spans="1:65" s="15" customFormat="1" ht="10">
      <c r="B420" s="171"/>
      <c r="D420" s="156" t="s">
        <v>136</v>
      </c>
      <c r="E420" s="172" t="s">
        <v>1</v>
      </c>
      <c r="F420" s="173" t="s">
        <v>140</v>
      </c>
      <c r="H420" s="174">
        <v>6.6</v>
      </c>
      <c r="I420" s="175"/>
      <c r="L420" s="171"/>
      <c r="M420" s="176"/>
      <c r="N420" s="177"/>
      <c r="O420" s="177"/>
      <c r="P420" s="177"/>
      <c r="Q420" s="177"/>
      <c r="R420" s="177"/>
      <c r="S420" s="177"/>
      <c r="T420" s="178"/>
      <c r="AT420" s="172" t="s">
        <v>136</v>
      </c>
      <c r="AU420" s="172" t="s">
        <v>83</v>
      </c>
      <c r="AV420" s="15" t="s">
        <v>134</v>
      </c>
      <c r="AW420" s="15" t="s">
        <v>30</v>
      </c>
      <c r="AX420" s="15" t="s">
        <v>81</v>
      </c>
      <c r="AY420" s="172" t="s">
        <v>127</v>
      </c>
    </row>
    <row r="421" spans="1:65" s="2" customFormat="1" ht="24.15" customHeight="1">
      <c r="A421" s="32"/>
      <c r="B421" s="140"/>
      <c r="C421" s="141" t="s">
        <v>681</v>
      </c>
      <c r="D421" s="141" t="s">
        <v>130</v>
      </c>
      <c r="E421" s="142" t="s">
        <v>682</v>
      </c>
      <c r="F421" s="143" t="s">
        <v>683</v>
      </c>
      <c r="G421" s="144" t="s">
        <v>133</v>
      </c>
      <c r="H421" s="145">
        <v>6.6</v>
      </c>
      <c r="I421" s="146"/>
      <c r="J421" s="147">
        <f>ROUND(I421*H421,2)</f>
        <v>0</v>
      </c>
      <c r="K421" s="148"/>
      <c r="L421" s="33"/>
      <c r="M421" s="149" t="s">
        <v>1</v>
      </c>
      <c r="N421" s="150" t="s">
        <v>38</v>
      </c>
      <c r="O421" s="58"/>
      <c r="P421" s="151">
        <f>O421*H421</f>
        <v>0</v>
      </c>
      <c r="Q421" s="151">
        <v>0</v>
      </c>
      <c r="R421" s="151">
        <f>Q421*H421</f>
        <v>0</v>
      </c>
      <c r="S421" s="151">
        <v>0</v>
      </c>
      <c r="T421" s="152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3" t="s">
        <v>211</v>
      </c>
      <c r="AT421" s="153" t="s">
        <v>130</v>
      </c>
      <c r="AU421" s="153" t="s">
        <v>83</v>
      </c>
      <c r="AY421" s="17" t="s">
        <v>127</v>
      </c>
      <c r="BE421" s="154">
        <f>IF(N421="základní",J421,0)</f>
        <v>0</v>
      </c>
      <c r="BF421" s="154">
        <f>IF(N421="snížená",J421,0)</f>
        <v>0</v>
      </c>
      <c r="BG421" s="154">
        <f>IF(N421="zákl. přenesená",J421,0)</f>
        <v>0</v>
      </c>
      <c r="BH421" s="154">
        <f>IF(N421="sníž. přenesená",J421,0)</f>
        <v>0</v>
      </c>
      <c r="BI421" s="154">
        <f>IF(N421="nulová",J421,0)</f>
        <v>0</v>
      </c>
      <c r="BJ421" s="17" t="s">
        <v>81</v>
      </c>
      <c r="BK421" s="154">
        <f>ROUND(I421*H421,2)</f>
        <v>0</v>
      </c>
      <c r="BL421" s="17" t="s">
        <v>211</v>
      </c>
      <c r="BM421" s="153" t="s">
        <v>684</v>
      </c>
    </row>
    <row r="422" spans="1:65" s="14" customFormat="1" ht="10">
      <c r="B422" s="163"/>
      <c r="D422" s="156" t="s">
        <v>136</v>
      </c>
      <c r="E422" s="164" t="s">
        <v>1</v>
      </c>
      <c r="F422" s="165" t="s">
        <v>676</v>
      </c>
      <c r="H422" s="166">
        <v>6.6</v>
      </c>
      <c r="I422" s="167"/>
      <c r="L422" s="163"/>
      <c r="M422" s="168"/>
      <c r="N422" s="169"/>
      <c r="O422" s="169"/>
      <c r="P422" s="169"/>
      <c r="Q422" s="169"/>
      <c r="R422" s="169"/>
      <c r="S422" s="169"/>
      <c r="T422" s="170"/>
      <c r="AT422" s="164" t="s">
        <v>136</v>
      </c>
      <c r="AU422" s="164" t="s">
        <v>83</v>
      </c>
      <c r="AV422" s="14" t="s">
        <v>83</v>
      </c>
      <c r="AW422" s="14" t="s">
        <v>30</v>
      </c>
      <c r="AX422" s="14" t="s">
        <v>73</v>
      </c>
      <c r="AY422" s="164" t="s">
        <v>127</v>
      </c>
    </row>
    <row r="423" spans="1:65" s="15" customFormat="1" ht="10">
      <c r="B423" s="171"/>
      <c r="D423" s="156" t="s">
        <v>136</v>
      </c>
      <c r="E423" s="172" t="s">
        <v>1</v>
      </c>
      <c r="F423" s="173" t="s">
        <v>140</v>
      </c>
      <c r="H423" s="174">
        <v>6.6</v>
      </c>
      <c r="I423" s="175"/>
      <c r="L423" s="171"/>
      <c r="M423" s="176"/>
      <c r="N423" s="177"/>
      <c r="O423" s="177"/>
      <c r="P423" s="177"/>
      <c r="Q423" s="177"/>
      <c r="R423" s="177"/>
      <c r="S423" s="177"/>
      <c r="T423" s="178"/>
      <c r="AT423" s="172" t="s">
        <v>136</v>
      </c>
      <c r="AU423" s="172" t="s">
        <v>83</v>
      </c>
      <c r="AV423" s="15" t="s">
        <v>134</v>
      </c>
      <c r="AW423" s="15" t="s">
        <v>30</v>
      </c>
      <c r="AX423" s="15" t="s">
        <v>81</v>
      </c>
      <c r="AY423" s="172" t="s">
        <v>127</v>
      </c>
    </row>
    <row r="424" spans="1:65" s="2" customFormat="1" ht="24.15" customHeight="1">
      <c r="A424" s="32"/>
      <c r="B424" s="140"/>
      <c r="C424" s="141" t="s">
        <v>685</v>
      </c>
      <c r="D424" s="141" t="s">
        <v>130</v>
      </c>
      <c r="E424" s="142" t="s">
        <v>686</v>
      </c>
      <c r="F424" s="143" t="s">
        <v>687</v>
      </c>
      <c r="G424" s="144" t="s">
        <v>133</v>
      </c>
      <c r="H424" s="145">
        <v>35</v>
      </c>
      <c r="I424" s="146"/>
      <c r="J424" s="147">
        <f>ROUND(I424*H424,2)</f>
        <v>0</v>
      </c>
      <c r="K424" s="148"/>
      <c r="L424" s="33"/>
      <c r="M424" s="149" t="s">
        <v>1</v>
      </c>
      <c r="N424" s="150" t="s">
        <v>38</v>
      </c>
      <c r="O424" s="58"/>
      <c r="P424" s="151">
        <f>O424*H424</f>
        <v>0</v>
      </c>
      <c r="Q424" s="151">
        <v>0</v>
      </c>
      <c r="R424" s="151">
        <f>Q424*H424</f>
        <v>0</v>
      </c>
      <c r="S424" s="151">
        <v>0</v>
      </c>
      <c r="T424" s="152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3" t="s">
        <v>211</v>
      </c>
      <c r="AT424" s="153" t="s">
        <v>130</v>
      </c>
      <c r="AU424" s="153" t="s">
        <v>83</v>
      </c>
      <c r="AY424" s="17" t="s">
        <v>127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7" t="s">
        <v>81</v>
      </c>
      <c r="BK424" s="154">
        <f>ROUND(I424*H424,2)</f>
        <v>0</v>
      </c>
      <c r="BL424" s="17" t="s">
        <v>211</v>
      </c>
      <c r="BM424" s="153" t="s">
        <v>688</v>
      </c>
    </row>
    <row r="425" spans="1:65" s="14" customFormat="1" ht="10">
      <c r="B425" s="163"/>
      <c r="D425" s="156" t="s">
        <v>136</v>
      </c>
      <c r="E425" s="164" t="s">
        <v>1</v>
      </c>
      <c r="F425" s="165" t="s">
        <v>689</v>
      </c>
      <c r="H425" s="166">
        <v>35</v>
      </c>
      <c r="I425" s="167"/>
      <c r="L425" s="163"/>
      <c r="M425" s="168"/>
      <c r="N425" s="169"/>
      <c r="O425" s="169"/>
      <c r="P425" s="169"/>
      <c r="Q425" s="169"/>
      <c r="R425" s="169"/>
      <c r="S425" s="169"/>
      <c r="T425" s="170"/>
      <c r="AT425" s="164" t="s">
        <v>136</v>
      </c>
      <c r="AU425" s="164" t="s">
        <v>83</v>
      </c>
      <c r="AV425" s="14" t="s">
        <v>83</v>
      </c>
      <c r="AW425" s="14" t="s">
        <v>30</v>
      </c>
      <c r="AX425" s="14" t="s">
        <v>73</v>
      </c>
      <c r="AY425" s="164" t="s">
        <v>127</v>
      </c>
    </row>
    <row r="426" spans="1:65" s="15" customFormat="1" ht="10">
      <c r="B426" s="171"/>
      <c r="D426" s="156" t="s">
        <v>136</v>
      </c>
      <c r="E426" s="172" t="s">
        <v>1</v>
      </c>
      <c r="F426" s="173" t="s">
        <v>140</v>
      </c>
      <c r="H426" s="174">
        <v>35</v>
      </c>
      <c r="I426" s="175"/>
      <c r="L426" s="171"/>
      <c r="M426" s="176"/>
      <c r="N426" s="177"/>
      <c r="O426" s="177"/>
      <c r="P426" s="177"/>
      <c r="Q426" s="177"/>
      <c r="R426" s="177"/>
      <c r="S426" s="177"/>
      <c r="T426" s="178"/>
      <c r="AT426" s="172" t="s">
        <v>136</v>
      </c>
      <c r="AU426" s="172" t="s">
        <v>83</v>
      </c>
      <c r="AV426" s="15" t="s">
        <v>134</v>
      </c>
      <c r="AW426" s="15" t="s">
        <v>30</v>
      </c>
      <c r="AX426" s="15" t="s">
        <v>81</v>
      </c>
      <c r="AY426" s="172" t="s">
        <v>127</v>
      </c>
    </row>
    <row r="427" spans="1:65" s="2" customFormat="1" ht="16.5" customHeight="1">
      <c r="A427" s="32"/>
      <c r="B427" s="140"/>
      <c r="C427" s="141" t="s">
        <v>690</v>
      </c>
      <c r="D427" s="141" t="s">
        <v>130</v>
      </c>
      <c r="E427" s="142" t="s">
        <v>691</v>
      </c>
      <c r="F427" s="143" t="s">
        <v>692</v>
      </c>
      <c r="G427" s="144" t="s">
        <v>133</v>
      </c>
      <c r="H427" s="145">
        <v>35</v>
      </c>
      <c r="I427" s="146"/>
      <c r="J427" s="147">
        <f>ROUND(I427*H427,2)</f>
        <v>0</v>
      </c>
      <c r="K427" s="148"/>
      <c r="L427" s="33"/>
      <c r="M427" s="149" t="s">
        <v>1</v>
      </c>
      <c r="N427" s="150" t="s">
        <v>38</v>
      </c>
      <c r="O427" s="58"/>
      <c r="P427" s="151">
        <f>O427*H427</f>
        <v>0</v>
      </c>
      <c r="Q427" s="151">
        <v>0</v>
      </c>
      <c r="R427" s="151">
        <f>Q427*H427</f>
        <v>0</v>
      </c>
      <c r="S427" s="151">
        <v>0</v>
      </c>
      <c r="T427" s="152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3" t="s">
        <v>211</v>
      </c>
      <c r="AT427" s="153" t="s">
        <v>130</v>
      </c>
      <c r="AU427" s="153" t="s">
        <v>83</v>
      </c>
      <c r="AY427" s="17" t="s">
        <v>127</v>
      </c>
      <c r="BE427" s="154">
        <f>IF(N427="základní",J427,0)</f>
        <v>0</v>
      </c>
      <c r="BF427" s="154">
        <f>IF(N427="snížená",J427,0)</f>
        <v>0</v>
      </c>
      <c r="BG427" s="154">
        <f>IF(N427="zákl. přenesená",J427,0)</f>
        <v>0</v>
      </c>
      <c r="BH427" s="154">
        <f>IF(N427="sníž. přenesená",J427,0)</f>
        <v>0</v>
      </c>
      <c r="BI427" s="154">
        <f>IF(N427="nulová",J427,0)</f>
        <v>0</v>
      </c>
      <c r="BJ427" s="17" t="s">
        <v>81</v>
      </c>
      <c r="BK427" s="154">
        <f>ROUND(I427*H427,2)</f>
        <v>0</v>
      </c>
      <c r="BL427" s="17" t="s">
        <v>211</v>
      </c>
      <c r="BM427" s="153" t="s">
        <v>693</v>
      </c>
    </row>
    <row r="428" spans="1:65" s="14" customFormat="1" ht="10">
      <c r="B428" s="163"/>
      <c r="D428" s="156" t="s">
        <v>136</v>
      </c>
      <c r="E428" s="164" t="s">
        <v>1</v>
      </c>
      <c r="F428" s="165" t="s">
        <v>689</v>
      </c>
      <c r="H428" s="166">
        <v>35</v>
      </c>
      <c r="I428" s="167"/>
      <c r="L428" s="163"/>
      <c r="M428" s="168"/>
      <c r="N428" s="169"/>
      <c r="O428" s="169"/>
      <c r="P428" s="169"/>
      <c r="Q428" s="169"/>
      <c r="R428" s="169"/>
      <c r="S428" s="169"/>
      <c r="T428" s="170"/>
      <c r="AT428" s="164" t="s">
        <v>136</v>
      </c>
      <c r="AU428" s="164" t="s">
        <v>83</v>
      </c>
      <c r="AV428" s="14" t="s">
        <v>83</v>
      </c>
      <c r="AW428" s="14" t="s">
        <v>30</v>
      </c>
      <c r="AX428" s="14" t="s">
        <v>73</v>
      </c>
      <c r="AY428" s="164" t="s">
        <v>127</v>
      </c>
    </row>
    <row r="429" spans="1:65" s="15" customFormat="1" ht="10">
      <c r="B429" s="171"/>
      <c r="D429" s="156" t="s">
        <v>136</v>
      </c>
      <c r="E429" s="172" t="s">
        <v>1</v>
      </c>
      <c r="F429" s="173" t="s">
        <v>140</v>
      </c>
      <c r="H429" s="174">
        <v>35</v>
      </c>
      <c r="I429" s="175"/>
      <c r="L429" s="171"/>
      <c r="M429" s="176"/>
      <c r="N429" s="177"/>
      <c r="O429" s="177"/>
      <c r="P429" s="177"/>
      <c r="Q429" s="177"/>
      <c r="R429" s="177"/>
      <c r="S429" s="177"/>
      <c r="T429" s="178"/>
      <c r="AT429" s="172" t="s">
        <v>136</v>
      </c>
      <c r="AU429" s="172" t="s">
        <v>83</v>
      </c>
      <c r="AV429" s="15" t="s">
        <v>134</v>
      </c>
      <c r="AW429" s="15" t="s">
        <v>30</v>
      </c>
      <c r="AX429" s="15" t="s">
        <v>81</v>
      </c>
      <c r="AY429" s="172" t="s">
        <v>127</v>
      </c>
    </row>
    <row r="430" spans="1:65" s="2" customFormat="1" ht="21.75" customHeight="1">
      <c r="A430" s="32"/>
      <c r="B430" s="140"/>
      <c r="C430" s="141" t="s">
        <v>694</v>
      </c>
      <c r="D430" s="141" t="s">
        <v>130</v>
      </c>
      <c r="E430" s="142" t="s">
        <v>695</v>
      </c>
      <c r="F430" s="143" t="s">
        <v>696</v>
      </c>
      <c r="G430" s="144" t="s">
        <v>133</v>
      </c>
      <c r="H430" s="145">
        <v>35</v>
      </c>
      <c r="I430" s="146"/>
      <c r="J430" s="147">
        <f>ROUND(I430*H430,2)</f>
        <v>0</v>
      </c>
      <c r="K430" s="148"/>
      <c r="L430" s="33"/>
      <c r="M430" s="149" t="s">
        <v>1</v>
      </c>
      <c r="N430" s="150" t="s">
        <v>38</v>
      </c>
      <c r="O430" s="58"/>
      <c r="P430" s="151">
        <f>O430*H430</f>
        <v>0</v>
      </c>
      <c r="Q430" s="151">
        <v>0</v>
      </c>
      <c r="R430" s="151">
        <f>Q430*H430</f>
        <v>0</v>
      </c>
      <c r="S430" s="151">
        <v>0</v>
      </c>
      <c r="T430" s="152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3" t="s">
        <v>211</v>
      </c>
      <c r="AT430" s="153" t="s">
        <v>130</v>
      </c>
      <c r="AU430" s="153" t="s">
        <v>83</v>
      </c>
      <c r="AY430" s="17" t="s">
        <v>127</v>
      </c>
      <c r="BE430" s="154">
        <f>IF(N430="základní",J430,0)</f>
        <v>0</v>
      </c>
      <c r="BF430" s="154">
        <f>IF(N430="snížená",J430,0)</f>
        <v>0</v>
      </c>
      <c r="BG430" s="154">
        <f>IF(N430="zákl. přenesená",J430,0)</f>
        <v>0</v>
      </c>
      <c r="BH430" s="154">
        <f>IF(N430="sníž. přenesená",J430,0)</f>
        <v>0</v>
      </c>
      <c r="BI430" s="154">
        <f>IF(N430="nulová",J430,0)</f>
        <v>0</v>
      </c>
      <c r="BJ430" s="17" t="s">
        <v>81</v>
      </c>
      <c r="BK430" s="154">
        <f>ROUND(I430*H430,2)</f>
        <v>0</v>
      </c>
      <c r="BL430" s="17" t="s">
        <v>211</v>
      </c>
      <c r="BM430" s="153" t="s">
        <v>697</v>
      </c>
    </row>
    <row r="431" spans="1:65" s="14" customFormat="1" ht="10">
      <c r="B431" s="163"/>
      <c r="D431" s="156" t="s">
        <v>136</v>
      </c>
      <c r="E431" s="164" t="s">
        <v>1</v>
      </c>
      <c r="F431" s="165" t="s">
        <v>689</v>
      </c>
      <c r="H431" s="166">
        <v>35</v>
      </c>
      <c r="I431" s="167"/>
      <c r="L431" s="163"/>
      <c r="M431" s="168"/>
      <c r="N431" s="169"/>
      <c r="O431" s="169"/>
      <c r="P431" s="169"/>
      <c r="Q431" s="169"/>
      <c r="R431" s="169"/>
      <c r="S431" s="169"/>
      <c r="T431" s="170"/>
      <c r="AT431" s="164" t="s">
        <v>136</v>
      </c>
      <c r="AU431" s="164" t="s">
        <v>83</v>
      </c>
      <c r="AV431" s="14" t="s">
        <v>83</v>
      </c>
      <c r="AW431" s="14" t="s">
        <v>30</v>
      </c>
      <c r="AX431" s="14" t="s">
        <v>73</v>
      </c>
      <c r="AY431" s="164" t="s">
        <v>127</v>
      </c>
    </row>
    <row r="432" spans="1:65" s="15" customFormat="1" ht="10">
      <c r="B432" s="171"/>
      <c r="D432" s="156" t="s">
        <v>136</v>
      </c>
      <c r="E432" s="172" t="s">
        <v>1</v>
      </c>
      <c r="F432" s="173" t="s">
        <v>140</v>
      </c>
      <c r="H432" s="174">
        <v>35</v>
      </c>
      <c r="I432" s="175"/>
      <c r="L432" s="171"/>
      <c r="M432" s="176"/>
      <c r="N432" s="177"/>
      <c r="O432" s="177"/>
      <c r="P432" s="177"/>
      <c r="Q432" s="177"/>
      <c r="R432" s="177"/>
      <c r="S432" s="177"/>
      <c r="T432" s="178"/>
      <c r="AT432" s="172" t="s">
        <v>136</v>
      </c>
      <c r="AU432" s="172" t="s">
        <v>83</v>
      </c>
      <c r="AV432" s="15" t="s">
        <v>134</v>
      </c>
      <c r="AW432" s="15" t="s">
        <v>30</v>
      </c>
      <c r="AX432" s="15" t="s">
        <v>81</v>
      </c>
      <c r="AY432" s="172" t="s">
        <v>127</v>
      </c>
    </row>
    <row r="433" spans="1:65" s="2" customFormat="1" ht="24.15" customHeight="1">
      <c r="A433" s="32"/>
      <c r="B433" s="140"/>
      <c r="C433" s="141" t="s">
        <v>698</v>
      </c>
      <c r="D433" s="141" t="s">
        <v>130</v>
      </c>
      <c r="E433" s="142" t="s">
        <v>699</v>
      </c>
      <c r="F433" s="143" t="s">
        <v>700</v>
      </c>
      <c r="G433" s="144" t="s">
        <v>133</v>
      </c>
      <c r="H433" s="145">
        <v>35</v>
      </c>
      <c r="I433" s="146"/>
      <c r="J433" s="147">
        <f>ROUND(I433*H433,2)</f>
        <v>0</v>
      </c>
      <c r="K433" s="148"/>
      <c r="L433" s="33"/>
      <c r="M433" s="149" t="s">
        <v>1</v>
      </c>
      <c r="N433" s="150" t="s">
        <v>38</v>
      </c>
      <c r="O433" s="58"/>
      <c r="P433" s="151">
        <f>O433*H433</f>
        <v>0</v>
      </c>
      <c r="Q433" s="151">
        <v>0</v>
      </c>
      <c r="R433" s="151">
        <f>Q433*H433</f>
        <v>0</v>
      </c>
      <c r="S433" s="151">
        <v>0</v>
      </c>
      <c r="T433" s="152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3" t="s">
        <v>211</v>
      </c>
      <c r="AT433" s="153" t="s">
        <v>130</v>
      </c>
      <c r="AU433" s="153" t="s">
        <v>83</v>
      </c>
      <c r="AY433" s="17" t="s">
        <v>127</v>
      </c>
      <c r="BE433" s="154">
        <f>IF(N433="základní",J433,0)</f>
        <v>0</v>
      </c>
      <c r="BF433" s="154">
        <f>IF(N433="snížená",J433,0)</f>
        <v>0</v>
      </c>
      <c r="BG433" s="154">
        <f>IF(N433="zákl. přenesená",J433,0)</f>
        <v>0</v>
      </c>
      <c r="BH433" s="154">
        <f>IF(N433="sníž. přenesená",J433,0)</f>
        <v>0</v>
      </c>
      <c r="BI433" s="154">
        <f>IF(N433="nulová",J433,0)</f>
        <v>0</v>
      </c>
      <c r="BJ433" s="17" t="s">
        <v>81</v>
      </c>
      <c r="BK433" s="154">
        <f>ROUND(I433*H433,2)</f>
        <v>0</v>
      </c>
      <c r="BL433" s="17" t="s">
        <v>211</v>
      </c>
      <c r="BM433" s="153" t="s">
        <v>701</v>
      </c>
    </row>
    <row r="434" spans="1:65" s="14" customFormat="1" ht="10">
      <c r="B434" s="163"/>
      <c r="D434" s="156" t="s">
        <v>136</v>
      </c>
      <c r="E434" s="164" t="s">
        <v>1</v>
      </c>
      <c r="F434" s="165" t="s">
        <v>689</v>
      </c>
      <c r="H434" s="166">
        <v>35</v>
      </c>
      <c r="I434" s="167"/>
      <c r="L434" s="163"/>
      <c r="M434" s="168"/>
      <c r="N434" s="169"/>
      <c r="O434" s="169"/>
      <c r="P434" s="169"/>
      <c r="Q434" s="169"/>
      <c r="R434" s="169"/>
      <c r="S434" s="169"/>
      <c r="T434" s="170"/>
      <c r="AT434" s="164" t="s">
        <v>136</v>
      </c>
      <c r="AU434" s="164" t="s">
        <v>83</v>
      </c>
      <c r="AV434" s="14" t="s">
        <v>83</v>
      </c>
      <c r="AW434" s="14" t="s">
        <v>30</v>
      </c>
      <c r="AX434" s="14" t="s">
        <v>73</v>
      </c>
      <c r="AY434" s="164" t="s">
        <v>127</v>
      </c>
    </row>
    <row r="435" spans="1:65" s="15" customFormat="1" ht="10">
      <c r="B435" s="171"/>
      <c r="D435" s="156" t="s">
        <v>136</v>
      </c>
      <c r="E435" s="172" t="s">
        <v>1</v>
      </c>
      <c r="F435" s="173" t="s">
        <v>140</v>
      </c>
      <c r="H435" s="174">
        <v>35</v>
      </c>
      <c r="I435" s="175"/>
      <c r="L435" s="171"/>
      <c r="M435" s="176"/>
      <c r="N435" s="177"/>
      <c r="O435" s="177"/>
      <c r="P435" s="177"/>
      <c r="Q435" s="177"/>
      <c r="R435" s="177"/>
      <c r="S435" s="177"/>
      <c r="T435" s="178"/>
      <c r="AT435" s="172" t="s">
        <v>136</v>
      </c>
      <c r="AU435" s="172" t="s">
        <v>83</v>
      </c>
      <c r="AV435" s="15" t="s">
        <v>134</v>
      </c>
      <c r="AW435" s="15" t="s">
        <v>30</v>
      </c>
      <c r="AX435" s="15" t="s">
        <v>81</v>
      </c>
      <c r="AY435" s="172" t="s">
        <v>127</v>
      </c>
    </row>
    <row r="436" spans="1:65" s="2" customFormat="1" ht="33" customHeight="1">
      <c r="A436" s="32"/>
      <c r="B436" s="140"/>
      <c r="C436" s="141" t="s">
        <v>702</v>
      </c>
      <c r="D436" s="141" t="s">
        <v>130</v>
      </c>
      <c r="E436" s="142" t="s">
        <v>703</v>
      </c>
      <c r="F436" s="143" t="s">
        <v>704</v>
      </c>
      <c r="G436" s="144" t="s">
        <v>133</v>
      </c>
      <c r="H436" s="145">
        <v>50.2</v>
      </c>
      <c r="I436" s="146"/>
      <c r="J436" s="147">
        <f>ROUND(I436*H436,2)</f>
        <v>0</v>
      </c>
      <c r="K436" s="148"/>
      <c r="L436" s="33"/>
      <c r="M436" s="149" t="s">
        <v>1</v>
      </c>
      <c r="N436" s="150" t="s">
        <v>38</v>
      </c>
      <c r="O436" s="58"/>
      <c r="P436" s="151">
        <f>O436*H436</f>
        <v>0</v>
      </c>
      <c r="Q436" s="151">
        <v>0</v>
      </c>
      <c r="R436" s="151">
        <f>Q436*H436</f>
        <v>0</v>
      </c>
      <c r="S436" s="151">
        <v>0</v>
      </c>
      <c r="T436" s="152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3" t="s">
        <v>211</v>
      </c>
      <c r="AT436" s="153" t="s">
        <v>130</v>
      </c>
      <c r="AU436" s="153" t="s">
        <v>83</v>
      </c>
      <c r="AY436" s="17" t="s">
        <v>127</v>
      </c>
      <c r="BE436" s="154">
        <f>IF(N436="základní",J436,0)</f>
        <v>0</v>
      </c>
      <c r="BF436" s="154">
        <f>IF(N436="snížená",J436,0)</f>
        <v>0</v>
      </c>
      <c r="BG436" s="154">
        <f>IF(N436="zákl. přenesená",J436,0)</f>
        <v>0</v>
      </c>
      <c r="BH436" s="154">
        <f>IF(N436="sníž. přenesená",J436,0)</f>
        <v>0</v>
      </c>
      <c r="BI436" s="154">
        <f>IF(N436="nulová",J436,0)</f>
        <v>0</v>
      </c>
      <c r="BJ436" s="17" t="s">
        <v>81</v>
      </c>
      <c r="BK436" s="154">
        <f>ROUND(I436*H436,2)</f>
        <v>0</v>
      </c>
      <c r="BL436" s="17" t="s">
        <v>211</v>
      </c>
      <c r="BM436" s="153" t="s">
        <v>705</v>
      </c>
    </row>
    <row r="437" spans="1:65" s="14" customFormat="1" ht="10">
      <c r="B437" s="163"/>
      <c r="D437" s="156" t="s">
        <v>136</v>
      </c>
      <c r="E437" s="164" t="s">
        <v>1</v>
      </c>
      <c r="F437" s="165" t="s">
        <v>706</v>
      </c>
      <c r="H437" s="166">
        <v>40.200000000000003</v>
      </c>
      <c r="I437" s="167"/>
      <c r="L437" s="163"/>
      <c r="M437" s="168"/>
      <c r="N437" s="169"/>
      <c r="O437" s="169"/>
      <c r="P437" s="169"/>
      <c r="Q437" s="169"/>
      <c r="R437" s="169"/>
      <c r="S437" s="169"/>
      <c r="T437" s="170"/>
      <c r="AT437" s="164" t="s">
        <v>136</v>
      </c>
      <c r="AU437" s="164" t="s">
        <v>83</v>
      </c>
      <c r="AV437" s="14" t="s">
        <v>83</v>
      </c>
      <c r="AW437" s="14" t="s">
        <v>30</v>
      </c>
      <c r="AX437" s="14" t="s">
        <v>73</v>
      </c>
      <c r="AY437" s="164" t="s">
        <v>127</v>
      </c>
    </row>
    <row r="438" spans="1:65" s="14" customFormat="1" ht="10">
      <c r="B438" s="163"/>
      <c r="D438" s="156" t="s">
        <v>136</v>
      </c>
      <c r="E438" s="164" t="s">
        <v>1</v>
      </c>
      <c r="F438" s="165" t="s">
        <v>707</v>
      </c>
      <c r="H438" s="166">
        <v>10</v>
      </c>
      <c r="I438" s="167"/>
      <c r="L438" s="163"/>
      <c r="M438" s="168"/>
      <c r="N438" s="169"/>
      <c r="O438" s="169"/>
      <c r="P438" s="169"/>
      <c r="Q438" s="169"/>
      <c r="R438" s="169"/>
      <c r="S438" s="169"/>
      <c r="T438" s="170"/>
      <c r="AT438" s="164" t="s">
        <v>136</v>
      </c>
      <c r="AU438" s="164" t="s">
        <v>83</v>
      </c>
      <c r="AV438" s="14" t="s">
        <v>83</v>
      </c>
      <c r="AW438" s="14" t="s">
        <v>30</v>
      </c>
      <c r="AX438" s="14" t="s">
        <v>73</v>
      </c>
      <c r="AY438" s="164" t="s">
        <v>127</v>
      </c>
    </row>
    <row r="439" spans="1:65" s="15" customFormat="1" ht="10">
      <c r="B439" s="171"/>
      <c r="D439" s="156" t="s">
        <v>136</v>
      </c>
      <c r="E439" s="172" t="s">
        <v>1</v>
      </c>
      <c r="F439" s="173" t="s">
        <v>140</v>
      </c>
      <c r="H439" s="174">
        <v>50.2</v>
      </c>
      <c r="I439" s="175"/>
      <c r="L439" s="171"/>
      <c r="M439" s="176"/>
      <c r="N439" s="177"/>
      <c r="O439" s="177"/>
      <c r="P439" s="177"/>
      <c r="Q439" s="177"/>
      <c r="R439" s="177"/>
      <c r="S439" s="177"/>
      <c r="T439" s="178"/>
      <c r="AT439" s="172" t="s">
        <v>136</v>
      </c>
      <c r="AU439" s="172" t="s">
        <v>83</v>
      </c>
      <c r="AV439" s="15" t="s">
        <v>134</v>
      </c>
      <c r="AW439" s="15" t="s">
        <v>30</v>
      </c>
      <c r="AX439" s="15" t="s">
        <v>81</v>
      </c>
      <c r="AY439" s="172" t="s">
        <v>127</v>
      </c>
    </row>
    <row r="440" spans="1:65" s="12" customFormat="1" ht="22.75" customHeight="1">
      <c r="B440" s="127"/>
      <c r="D440" s="128" t="s">
        <v>72</v>
      </c>
      <c r="E440" s="138" t="s">
        <v>708</v>
      </c>
      <c r="F440" s="138" t="s">
        <v>709</v>
      </c>
      <c r="I440" s="130"/>
      <c r="J440" s="139">
        <f>BK440</f>
        <v>0</v>
      </c>
      <c r="L440" s="127"/>
      <c r="M440" s="132"/>
      <c r="N440" s="133"/>
      <c r="O440" s="133"/>
      <c r="P440" s="134">
        <f>SUM(P441:P452)</f>
        <v>0</v>
      </c>
      <c r="Q440" s="133"/>
      <c r="R440" s="134">
        <f>SUM(R441:R452)</f>
        <v>0</v>
      </c>
      <c r="S440" s="133"/>
      <c r="T440" s="135">
        <f>SUM(T441:T452)</f>
        <v>0</v>
      </c>
      <c r="AR440" s="128" t="s">
        <v>83</v>
      </c>
      <c r="AT440" s="136" t="s">
        <v>72</v>
      </c>
      <c r="AU440" s="136" t="s">
        <v>81</v>
      </c>
      <c r="AY440" s="128" t="s">
        <v>127</v>
      </c>
      <c r="BK440" s="137">
        <f>SUM(BK441:BK452)</f>
        <v>0</v>
      </c>
    </row>
    <row r="441" spans="1:65" s="2" customFormat="1" ht="16.5" customHeight="1">
      <c r="A441" s="32"/>
      <c r="B441" s="140"/>
      <c r="C441" s="141" t="s">
        <v>710</v>
      </c>
      <c r="D441" s="141" t="s">
        <v>130</v>
      </c>
      <c r="E441" s="142" t="s">
        <v>711</v>
      </c>
      <c r="F441" s="143" t="s">
        <v>712</v>
      </c>
      <c r="G441" s="144" t="s">
        <v>133</v>
      </c>
      <c r="H441" s="145">
        <v>67.98</v>
      </c>
      <c r="I441" s="146"/>
      <c r="J441" s="147">
        <f>ROUND(I441*H441,2)</f>
        <v>0</v>
      </c>
      <c r="K441" s="148"/>
      <c r="L441" s="33"/>
      <c r="M441" s="149" t="s">
        <v>1</v>
      </c>
      <c r="N441" s="150" t="s">
        <v>38</v>
      </c>
      <c r="O441" s="58"/>
      <c r="P441" s="151">
        <f>O441*H441</f>
        <v>0</v>
      </c>
      <c r="Q441" s="151">
        <v>0</v>
      </c>
      <c r="R441" s="151">
        <f>Q441*H441</f>
        <v>0</v>
      </c>
      <c r="S441" s="151">
        <v>0</v>
      </c>
      <c r="T441" s="152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3" t="s">
        <v>211</v>
      </c>
      <c r="AT441" s="153" t="s">
        <v>130</v>
      </c>
      <c r="AU441" s="153" t="s">
        <v>83</v>
      </c>
      <c r="AY441" s="17" t="s">
        <v>127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17" t="s">
        <v>81</v>
      </c>
      <c r="BK441" s="154">
        <f>ROUND(I441*H441,2)</f>
        <v>0</v>
      </c>
      <c r="BL441" s="17" t="s">
        <v>211</v>
      </c>
      <c r="BM441" s="153" t="s">
        <v>713</v>
      </c>
    </row>
    <row r="442" spans="1:65" s="13" customFormat="1" ht="10">
      <c r="B442" s="155"/>
      <c r="D442" s="156" t="s">
        <v>136</v>
      </c>
      <c r="E442" s="157" t="s">
        <v>1</v>
      </c>
      <c r="F442" s="158" t="s">
        <v>137</v>
      </c>
      <c r="H442" s="157" t="s">
        <v>1</v>
      </c>
      <c r="I442" s="159"/>
      <c r="L442" s="155"/>
      <c r="M442" s="160"/>
      <c r="N442" s="161"/>
      <c r="O442" s="161"/>
      <c r="P442" s="161"/>
      <c r="Q442" s="161"/>
      <c r="R442" s="161"/>
      <c r="S442" s="161"/>
      <c r="T442" s="162"/>
      <c r="AT442" s="157" t="s">
        <v>136</v>
      </c>
      <c r="AU442" s="157" t="s">
        <v>83</v>
      </c>
      <c r="AV442" s="13" t="s">
        <v>81</v>
      </c>
      <c r="AW442" s="13" t="s">
        <v>30</v>
      </c>
      <c r="AX442" s="13" t="s">
        <v>73</v>
      </c>
      <c r="AY442" s="157" t="s">
        <v>127</v>
      </c>
    </row>
    <row r="443" spans="1:65" s="14" customFormat="1" ht="10">
      <c r="B443" s="163"/>
      <c r="D443" s="156" t="s">
        <v>136</v>
      </c>
      <c r="E443" s="164" t="s">
        <v>1</v>
      </c>
      <c r="F443" s="165" t="s">
        <v>714</v>
      </c>
      <c r="H443" s="166">
        <v>48.84</v>
      </c>
      <c r="I443" s="167"/>
      <c r="L443" s="163"/>
      <c r="M443" s="168"/>
      <c r="N443" s="169"/>
      <c r="O443" s="169"/>
      <c r="P443" s="169"/>
      <c r="Q443" s="169"/>
      <c r="R443" s="169"/>
      <c r="S443" s="169"/>
      <c r="T443" s="170"/>
      <c r="AT443" s="164" t="s">
        <v>136</v>
      </c>
      <c r="AU443" s="164" t="s">
        <v>83</v>
      </c>
      <c r="AV443" s="14" t="s">
        <v>83</v>
      </c>
      <c r="AW443" s="14" t="s">
        <v>30</v>
      </c>
      <c r="AX443" s="14" t="s">
        <v>73</v>
      </c>
      <c r="AY443" s="164" t="s">
        <v>127</v>
      </c>
    </row>
    <row r="444" spans="1:65" s="14" customFormat="1" ht="10">
      <c r="B444" s="163"/>
      <c r="D444" s="156" t="s">
        <v>136</v>
      </c>
      <c r="E444" s="164" t="s">
        <v>1</v>
      </c>
      <c r="F444" s="165" t="s">
        <v>715</v>
      </c>
      <c r="H444" s="166">
        <v>19.14</v>
      </c>
      <c r="I444" s="167"/>
      <c r="L444" s="163"/>
      <c r="M444" s="168"/>
      <c r="N444" s="169"/>
      <c r="O444" s="169"/>
      <c r="P444" s="169"/>
      <c r="Q444" s="169"/>
      <c r="R444" s="169"/>
      <c r="S444" s="169"/>
      <c r="T444" s="170"/>
      <c r="AT444" s="164" t="s">
        <v>136</v>
      </c>
      <c r="AU444" s="164" t="s">
        <v>83</v>
      </c>
      <c r="AV444" s="14" t="s">
        <v>83</v>
      </c>
      <c r="AW444" s="14" t="s">
        <v>30</v>
      </c>
      <c r="AX444" s="14" t="s">
        <v>73</v>
      </c>
      <c r="AY444" s="164" t="s">
        <v>127</v>
      </c>
    </row>
    <row r="445" spans="1:65" s="15" customFormat="1" ht="10">
      <c r="B445" s="171"/>
      <c r="D445" s="156" t="s">
        <v>136</v>
      </c>
      <c r="E445" s="172" t="s">
        <v>1</v>
      </c>
      <c r="F445" s="173" t="s">
        <v>140</v>
      </c>
      <c r="H445" s="174">
        <v>67.98</v>
      </c>
      <c r="I445" s="175"/>
      <c r="L445" s="171"/>
      <c r="M445" s="176"/>
      <c r="N445" s="177"/>
      <c r="O445" s="177"/>
      <c r="P445" s="177"/>
      <c r="Q445" s="177"/>
      <c r="R445" s="177"/>
      <c r="S445" s="177"/>
      <c r="T445" s="178"/>
      <c r="AT445" s="172" t="s">
        <v>136</v>
      </c>
      <c r="AU445" s="172" t="s">
        <v>83</v>
      </c>
      <c r="AV445" s="15" t="s">
        <v>134</v>
      </c>
      <c r="AW445" s="15" t="s">
        <v>30</v>
      </c>
      <c r="AX445" s="15" t="s">
        <v>81</v>
      </c>
      <c r="AY445" s="172" t="s">
        <v>127</v>
      </c>
    </row>
    <row r="446" spans="1:65" s="2" customFormat="1" ht="24.15" customHeight="1">
      <c r="A446" s="32"/>
      <c r="B446" s="140"/>
      <c r="C446" s="141" t="s">
        <v>716</v>
      </c>
      <c r="D446" s="141" t="s">
        <v>130</v>
      </c>
      <c r="E446" s="142" t="s">
        <v>717</v>
      </c>
      <c r="F446" s="143" t="s">
        <v>718</v>
      </c>
      <c r="G446" s="144" t="s">
        <v>133</v>
      </c>
      <c r="H446" s="145">
        <v>67.98</v>
      </c>
      <c r="I446" s="146"/>
      <c r="J446" s="147">
        <f>ROUND(I446*H446,2)</f>
        <v>0</v>
      </c>
      <c r="K446" s="148"/>
      <c r="L446" s="33"/>
      <c r="M446" s="149" t="s">
        <v>1</v>
      </c>
      <c r="N446" s="150" t="s">
        <v>38</v>
      </c>
      <c r="O446" s="58"/>
      <c r="P446" s="151">
        <f>O446*H446</f>
        <v>0</v>
      </c>
      <c r="Q446" s="151">
        <v>0</v>
      </c>
      <c r="R446" s="151">
        <f>Q446*H446</f>
        <v>0</v>
      </c>
      <c r="S446" s="151">
        <v>0</v>
      </c>
      <c r="T446" s="152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53" t="s">
        <v>211</v>
      </c>
      <c r="AT446" s="153" t="s">
        <v>130</v>
      </c>
      <c r="AU446" s="153" t="s">
        <v>83</v>
      </c>
      <c r="AY446" s="17" t="s">
        <v>127</v>
      </c>
      <c r="BE446" s="154">
        <f>IF(N446="základní",J446,0)</f>
        <v>0</v>
      </c>
      <c r="BF446" s="154">
        <f>IF(N446="snížená",J446,0)</f>
        <v>0</v>
      </c>
      <c r="BG446" s="154">
        <f>IF(N446="zákl. přenesená",J446,0)</f>
        <v>0</v>
      </c>
      <c r="BH446" s="154">
        <f>IF(N446="sníž. přenesená",J446,0)</f>
        <v>0</v>
      </c>
      <c r="BI446" s="154">
        <f>IF(N446="nulová",J446,0)</f>
        <v>0</v>
      </c>
      <c r="BJ446" s="17" t="s">
        <v>81</v>
      </c>
      <c r="BK446" s="154">
        <f>ROUND(I446*H446,2)</f>
        <v>0</v>
      </c>
      <c r="BL446" s="17" t="s">
        <v>211</v>
      </c>
      <c r="BM446" s="153" t="s">
        <v>719</v>
      </c>
    </row>
    <row r="447" spans="1:65" s="13" customFormat="1" ht="10">
      <c r="B447" s="155"/>
      <c r="D447" s="156" t="s">
        <v>136</v>
      </c>
      <c r="E447" s="157" t="s">
        <v>1</v>
      </c>
      <c r="F447" s="158" t="s">
        <v>137</v>
      </c>
      <c r="H447" s="157" t="s">
        <v>1</v>
      </c>
      <c r="I447" s="159"/>
      <c r="L447" s="155"/>
      <c r="M447" s="160"/>
      <c r="N447" s="161"/>
      <c r="O447" s="161"/>
      <c r="P447" s="161"/>
      <c r="Q447" s="161"/>
      <c r="R447" s="161"/>
      <c r="S447" s="161"/>
      <c r="T447" s="162"/>
      <c r="AT447" s="157" t="s">
        <v>136</v>
      </c>
      <c r="AU447" s="157" t="s">
        <v>83</v>
      </c>
      <c r="AV447" s="13" t="s">
        <v>81</v>
      </c>
      <c r="AW447" s="13" t="s">
        <v>30</v>
      </c>
      <c r="AX447" s="13" t="s">
        <v>73</v>
      </c>
      <c r="AY447" s="157" t="s">
        <v>127</v>
      </c>
    </row>
    <row r="448" spans="1:65" s="14" customFormat="1" ht="10">
      <c r="B448" s="163"/>
      <c r="D448" s="156" t="s">
        <v>136</v>
      </c>
      <c r="E448" s="164" t="s">
        <v>1</v>
      </c>
      <c r="F448" s="165" t="s">
        <v>714</v>
      </c>
      <c r="H448" s="166">
        <v>48.84</v>
      </c>
      <c r="I448" s="167"/>
      <c r="L448" s="163"/>
      <c r="M448" s="168"/>
      <c r="N448" s="169"/>
      <c r="O448" s="169"/>
      <c r="P448" s="169"/>
      <c r="Q448" s="169"/>
      <c r="R448" s="169"/>
      <c r="S448" s="169"/>
      <c r="T448" s="170"/>
      <c r="AT448" s="164" t="s">
        <v>136</v>
      </c>
      <c r="AU448" s="164" t="s">
        <v>83</v>
      </c>
      <c r="AV448" s="14" t="s">
        <v>83</v>
      </c>
      <c r="AW448" s="14" t="s">
        <v>30</v>
      </c>
      <c r="AX448" s="14" t="s">
        <v>73</v>
      </c>
      <c r="AY448" s="164" t="s">
        <v>127</v>
      </c>
    </row>
    <row r="449" spans="1:65" s="14" customFormat="1" ht="10">
      <c r="B449" s="163"/>
      <c r="D449" s="156" t="s">
        <v>136</v>
      </c>
      <c r="E449" s="164" t="s">
        <v>1</v>
      </c>
      <c r="F449" s="165" t="s">
        <v>715</v>
      </c>
      <c r="H449" s="166">
        <v>19.14</v>
      </c>
      <c r="I449" s="167"/>
      <c r="L449" s="163"/>
      <c r="M449" s="168"/>
      <c r="N449" s="169"/>
      <c r="O449" s="169"/>
      <c r="P449" s="169"/>
      <c r="Q449" s="169"/>
      <c r="R449" s="169"/>
      <c r="S449" s="169"/>
      <c r="T449" s="170"/>
      <c r="AT449" s="164" t="s">
        <v>136</v>
      </c>
      <c r="AU449" s="164" t="s">
        <v>83</v>
      </c>
      <c r="AV449" s="14" t="s">
        <v>83</v>
      </c>
      <c r="AW449" s="14" t="s">
        <v>30</v>
      </c>
      <c r="AX449" s="14" t="s">
        <v>73</v>
      </c>
      <c r="AY449" s="164" t="s">
        <v>127</v>
      </c>
    </row>
    <row r="450" spans="1:65" s="15" customFormat="1" ht="10">
      <c r="B450" s="171"/>
      <c r="D450" s="156" t="s">
        <v>136</v>
      </c>
      <c r="E450" s="172" t="s">
        <v>1</v>
      </c>
      <c r="F450" s="173" t="s">
        <v>140</v>
      </c>
      <c r="H450" s="174">
        <v>67.98</v>
      </c>
      <c r="I450" s="175"/>
      <c r="L450" s="171"/>
      <c r="M450" s="176"/>
      <c r="N450" s="177"/>
      <c r="O450" s="177"/>
      <c r="P450" s="177"/>
      <c r="Q450" s="177"/>
      <c r="R450" s="177"/>
      <c r="S450" s="177"/>
      <c r="T450" s="178"/>
      <c r="AT450" s="172" t="s">
        <v>136</v>
      </c>
      <c r="AU450" s="172" t="s">
        <v>83</v>
      </c>
      <c r="AV450" s="15" t="s">
        <v>134</v>
      </c>
      <c r="AW450" s="15" t="s">
        <v>30</v>
      </c>
      <c r="AX450" s="15" t="s">
        <v>81</v>
      </c>
      <c r="AY450" s="172" t="s">
        <v>127</v>
      </c>
    </row>
    <row r="451" spans="1:65" s="2" customFormat="1" ht="24.15" customHeight="1">
      <c r="A451" s="32"/>
      <c r="B451" s="140"/>
      <c r="C451" s="141" t="s">
        <v>720</v>
      </c>
      <c r="D451" s="141" t="s">
        <v>130</v>
      </c>
      <c r="E451" s="142" t="s">
        <v>721</v>
      </c>
      <c r="F451" s="143" t="s">
        <v>722</v>
      </c>
      <c r="G451" s="144" t="s">
        <v>133</v>
      </c>
      <c r="H451" s="145">
        <v>176.15</v>
      </c>
      <c r="I451" s="146"/>
      <c r="J451" s="147">
        <f>ROUND(I451*H451,2)</f>
        <v>0</v>
      </c>
      <c r="K451" s="148"/>
      <c r="L451" s="33"/>
      <c r="M451" s="149" t="s">
        <v>1</v>
      </c>
      <c r="N451" s="150" t="s">
        <v>38</v>
      </c>
      <c r="O451" s="58"/>
      <c r="P451" s="151">
        <f>O451*H451</f>
        <v>0</v>
      </c>
      <c r="Q451" s="151">
        <v>0</v>
      </c>
      <c r="R451" s="151">
        <f>Q451*H451</f>
        <v>0</v>
      </c>
      <c r="S451" s="151">
        <v>0</v>
      </c>
      <c r="T451" s="152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3" t="s">
        <v>211</v>
      </c>
      <c r="AT451" s="153" t="s">
        <v>130</v>
      </c>
      <c r="AU451" s="153" t="s">
        <v>83</v>
      </c>
      <c r="AY451" s="17" t="s">
        <v>127</v>
      </c>
      <c r="BE451" s="154">
        <f>IF(N451="základní",J451,0)</f>
        <v>0</v>
      </c>
      <c r="BF451" s="154">
        <f>IF(N451="snížená",J451,0)</f>
        <v>0</v>
      </c>
      <c r="BG451" s="154">
        <f>IF(N451="zákl. přenesená",J451,0)</f>
        <v>0</v>
      </c>
      <c r="BH451" s="154">
        <f>IF(N451="sníž. přenesená",J451,0)</f>
        <v>0</v>
      </c>
      <c r="BI451" s="154">
        <f>IF(N451="nulová",J451,0)</f>
        <v>0</v>
      </c>
      <c r="BJ451" s="17" t="s">
        <v>81</v>
      </c>
      <c r="BK451" s="154">
        <f>ROUND(I451*H451,2)</f>
        <v>0</v>
      </c>
      <c r="BL451" s="17" t="s">
        <v>211</v>
      </c>
      <c r="BM451" s="153" t="s">
        <v>723</v>
      </c>
    </row>
    <row r="452" spans="1:65" s="2" customFormat="1" ht="33" customHeight="1">
      <c r="A452" s="32"/>
      <c r="B452" s="140"/>
      <c r="C452" s="141" t="s">
        <v>724</v>
      </c>
      <c r="D452" s="141" t="s">
        <v>130</v>
      </c>
      <c r="E452" s="142" t="s">
        <v>725</v>
      </c>
      <c r="F452" s="143" t="s">
        <v>726</v>
      </c>
      <c r="G452" s="144" t="s">
        <v>133</v>
      </c>
      <c r="H452" s="145">
        <v>176.15</v>
      </c>
      <c r="I452" s="146"/>
      <c r="J452" s="147">
        <f>ROUND(I452*H452,2)</f>
        <v>0</v>
      </c>
      <c r="K452" s="148"/>
      <c r="L452" s="33"/>
      <c r="M452" s="149" t="s">
        <v>1</v>
      </c>
      <c r="N452" s="150" t="s">
        <v>38</v>
      </c>
      <c r="O452" s="58"/>
      <c r="P452" s="151">
        <f>O452*H452</f>
        <v>0</v>
      </c>
      <c r="Q452" s="151">
        <v>0</v>
      </c>
      <c r="R452" s="151">
        <f>Q452*H452</f>
        <v>0</v>
      </c>
      <c r="S452" s="151">
        <v>0</v>
      </c>
      <c r="T452" s="152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3" t="s">
        <v>211</v>
      </c>
      <c r="AT452" s="153" t="s">
        <v>130</v>
      </c>
      <c r="AU452" s="153" t="s">
        <v>83</v>
      </c>
      <c r="AY452" s="17" t="s">
        <v>127</v>
      </c>
      <c r="BE452" s="154">
        <f>IF(N452="základní",J452,0)</f>
        <v>0</v>
      </c>
      <c r="BF452" s="154">
        <f>IF(N452="snížená",J452,0)</f>
        <v>0</v>
      </c>
      <c r="BG452" s="154">
        <f>IF(N452="zákl. přenesená",J452,0)</f>
        <v>0</v>
      </c>
      <c r="BH452" s="154">
        <f>IF(N452="sníž. přenesená",J452,0)</f>
        <v>0</v>
      </c>
      <c r="BI452" s="154">
        <f>IF(N452="nulová",J452,0)</f>
        <v>0</v>
      </c>
      <c r="BJ452" s="17" t="s">
        <v>81</v>
      </c>
      <c r="BK452" s="154">
        <f>ROUND(I452*H452,2)</f>
        <v>0</v>
      </c>
      <c r="BL452" s="17" t="s">
        <v>211</v>
      </c>
      <c r="BM452" s="153" t="s">
        <v>727</v>
      </c>
    </row>
    <row r="453" spans="1:65" s="12" customFormat="1" ht="25.9" customHeight="1">
      <c r="B453" s="127"/>
      <c r="D453" s="128" t="s">
        <v>72</v>
      </c>
      <c r="E453" s="129" t="s">
        <v>728</v>
      </c>
      <c r="F453" s="129" t="s">
        <v>729</v>
      </c>
      <c r="I453" s="130"/>
      <c r="J453" s="131">
        <f>BK453</f>
        <v>0</v>
      </c>
      <c r="L453" s="127"/>
      <c r="M453" s="132"/>
      <c r="N453" s="133"/>
      <c r="O453" s="133"/>
      <c r="P453" s="134">
        <f>P454</f>
        <v>0</v>
      </c>
      <c r="Q453" s="133"/>
      <c r="R453" s="134">
        <f>R454</f>
        <v>0</v>
      </c>
      <c r="S453" s="133"/>
      <c r="T453" s="135">
        <f>T454</f>
        <v>0</v>
      </c>
      <c r="AR453" s="128" t="s">
        <v>134</v>
      </c>
      <c r="AT453" s="136" t="s">
        <v>72</v>
      </c>
      <c r="AU453" s="136" t="s">
        <v>73</v>
      </c>
      <c r="AY453" s="128" t="s">
        <v>127</v>
      </c>
      <c r="BK453" s="137">
        <f>BK454</f>
        <v>0</v>
      </c>
    </row>
    <row r="454" spans="1:65" s="2" customFormat="1" ht="16.5" customHeight="1">
      <c r="A454" s="32"/>
      <c r="B454" s="140"/>
      <c r="C454" s="141" t="s">
        <v>730</v>
      </c>
      <c r="D454" s="141" t="s">
        <v>130</v>
      </c>
      <c r="E454" s="142" t="s">
        <v>731</v>
      </c>
      <c r="F454" s="143" t="s">
        <v>732</v>
      </c>
      <c r="G454" s="144" t="s">
        <v>733</v>
      </c>
      <c r="H454" s="145">
        <v>48</v>
      </c>
      <c r="I454" s="146"/>
      <c r="J454" s="147">
        <f>ROUND(I454*H454,2)</f>
        <v>0</v>
      </c>
      <c r="K454" s="148"/>
      <c r="L454" s="33"/>
      <c r="M454" s="149" t="s">
        <v>1</v>
      </c>
      <c r="N454" s="150" t="s">
        <v>38</v>
      </c>
      <c r="O454" s="58"/>
      <c r="P454" s="151">
        <f>O454*H454</f>
        <v>0</v>
      </c>
      <c r="Q454" s="151">
        <v>0</v>
      </c>
      <c r="R454" s="151">
        <f>Q454*H454</f>
        <v>0</v>
      </c>
      <c r="S454" s="151">
        <v>0</v>
      </c>
      <c r="T454" s="152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3" t="s">
        <v>734</v>
      </c>
      <c r="AT454" s="153" t="s">
        <v>130</v>
      </c>
      <c r="AU454" s="153" t="s">
        <v>81</v>
      </c>
      <c r="AY454" s="17" t="s">
        <v>127</v>
      </c>
      <c r="BE454" s="154">
        <f>IF(N454="základní",J454,0)</f>
        <v>0</v>
      </c>
      <c r="BF454" s="154">
        <f>IF(N454="snížená",J454,0)</f>
        <v>0</v>
      </c>
      <c r="BG454" s="154">
        <f>IF(N454="zákl. přenesená",J454,0)</f>
        <v>0</v>
      </c>
      <c r="BH454" s="154">
        <f>IF(N454="sníž. přenesená",J454,0)</f>
        <v>0</v>
      </c>
      <c r="BI454" s="154">
        <f>IF(N454="nulová",J454,0)</f>
        <v>0</v>
      </c>
      <c r="BJ454" s="17" t="s">
        <v>81</v>
      </c>
      <c r="BK454" s="154">
        <f>ROUND(I454*H454,2)</f>
        <v>0</v>
      </c>
      <c r="BL454" s="17" t="s">
        <v>734</v>
      </c>
      <c r="BM454" s="153" t="s">
        <v>735</v>
      </c>
    </row>
    <row r="455" spans="1:65" s="12" customFormat="1" ht="25.9" customHeight="1">
      <c r="B455" s="127"/>
      <c r="D455" s="128" t="s">
        <v>72</v>
      </c>
      <c r="E455" s="129" t="s">
        <v>736</v>
      </c>
      <c r="F455" s="129" t="s">
        <v>737</v>
      </c>
      <c r="I455" s="130"/>
      <c r="J455" s="131">
        <f>BK455</f>
        <v>0</v>
      </c>
      <c r="L455" s="127"/>
      <c r="M455" s="132"/>
      <c r="N455" s="133"/>
      <c r="O455" s="133"/>
      <c r="P455" s="134">
        <f>SUM(P456:P458)</f>
        <v>0</v>
      </c>
      <c r="Q455" s="133"/>
      <c r="R455" s="134">
        <f>SUM(R456:R458)</f>
        <v>0</v>
      </c>
      <c r="S455" s="133"/>
      <c r="T455" s="135">
        <f>SUM(T456:T458)</f>
        <v>0</v>
      </c>
      <c r="AR455" s="128" t="s">
        <v>134</v>
      </c>
      <c r="AT455" s="136" t="s">
        <v>72</v>
      </c>
      <c r="AU455" s="136" t="s">
        <v>73</v>
      </c>
      <c r="AY455" s="128" t="s">
        <v>127</v>
      </c>
      <c r="BK455" s="137">
        <f>SUM(BK456:BK458)</f>
        <v>0</v>
      </c>
    </row>
    <row r="456" spans="1:65" s="2" customFormat="1" ht="24.15" customHeight="1">
      <c r="A456" s="32"/>
      <c r="B456" s="140"/>
      <c r="C456" s="141" t="s">
        <v>738</v>
      </c>
      <c r="D456" s="141" t="s">
        <v>130</v>
      </c>
      <c r="E456" s="142" t="s">
        <v>739</v>
      </c>
      <c r="F456" s="143" t="s">
        <v>740</v>
      </c>
      <c r="G456" s="144" t="s">
        <v>175</v>
      </c>
      <c r="H456" s="145">
        <v>4</v>
      </c>
      <c r="I456" s="146"/>
      <c r="J456" s="147">
        <f>ROUND(I456*H456,2)</f>
        <v>0</v>
      </c>
      <c r="K456" s="148"/>
      <c r="L456" s="33"/>
      <c r="M456" s="149" t="s">
        <v>1</v>
      </c>
      <c r="N456" s="150" t="s">
        <v>38</v>
      </c>
      <c r="O456" s="58"/>
      <c r="P456" s="151">
        <f>O456*H456</f>
        <v>0</v>
      </c>
      <c r="Q456" s="151">
        <v>0</v>
      </c>
      <c r="R456" s="151">
        <f>Q456*H456</f>
        <v>0</v>
      </c>
      <c r="S456" s="151">
        <v>0</v>
      </c>
      <c r="T456" s="152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3" t="s">
        <v>734</v>
      </c>
      <c r="AT456" s="153" t="s">
        <v>130</v>
      </c>
      <c r="AU456" s="153" t="s">
        <v>81</v>
      </c>
      <c r="AY456" s="17" t="s">
        <v>127</v>
      </c>
      <c r="BE456" s="154">
        <f>IF(N456="základní",J456,0)</f>
        <v>0</v>
      </c>
      <c r="BF456" s="154">
        <f>IF(N456="snížená",J456,0)</f>
        <v>0</v>
      </c>
      <c r="BG456" s="154">
        <f>IF(N456="zákl. přenesená",J456,0)</f>
        <v>0</v>
      </c>
      <c r="BH456" s="154">
        <f>IF(N456="sníž. přenesená",J456,0)</f>
        <v>0</v>
      </c>
      <c r="BI456" s="154">
        <f>IF(N456="nulová",J456,0)</f>
        <v>0</v>
      </c>
      <c r="BJ456" s="17" t="s">
        <v>81</v>
      </c>
      <c r="BK456" s="154">
        <f>ROUND(I456*H456,2)</f>
        <v>0</v>
      </c>
      <c r="BL456" s="17" t="s">
        <v>734</v>
      </c>
      <c r="BM456" s="153" t="s">
        <v>741</v>
      </c>
    </row>
    <row r="457" spans="1:65" s="2" customFormat="1" ht="16.5" customHeight="1">
      <c r="A457" s="32"/>
      <c r="B457" s="140"/>
      <c r="C457" s="141" t="s">
        <v>742</v>
      </c>
      <c r="D457" s="141" t="s">
        <v>130</v>
      </c>
      <c r="E457" s="142" t="s">
        <v>743</v>
      </c>
      <c r="F457" s="143" t="s">
        <v>744</v>
      </c>
      <c r="G457" s="144" t="s">
        <v>317</v>
      </c>
      <c r="H457" s="145">
        <v>1</v>
      </c>
      <c r="I457" s="146"/>
      <c r="J457" s="147">
        <f>ROUND(I457*H457,2)</f>
        <v>0</v>
      </c>
      <c r="K457" s="148"/>
      <c r="L457" s="33"/>
      <c r="M457" s="149" t="s">
        <v>1</v>
      </c>
      <c r="N457" s="150" t="s">
        <v>38</v>
      </c>
      <c r="O457" s="58"/>
      <c r="P457" s="151">
        <f>O457*H457</f>
        <v>0</v>
      </c>
      <c r="Q457" s="151">
        <v>0</v>
      </c>
      <c r="R457" s="151">
        <f>Q457*H457</f>
        <v>0</v>
      </c>
      <c r="S457" s="151">
        <v>0</v>
      </c>
      <c r="T457" s="152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3" t="s">
        <v>734</v>
      </c>
      <c r="AT457" s="153" t="s">
        <v>130</v>
      </c>
      <c r="AU457" s="153" t="s">
        <v>81</v>
      </c>
      <c r="AY457" s="17" t="s">
        <v>127</v>
      </c>
      <c r="BE457" s="154">
        <f>IF(N457="základní",J457,0)</f>
        <v>0</v>
      </c>
      <c r="BF457" s="154">
        <f>IF(N457="snížená",J457,0)</f>
        <v>0</v>
      </c>
      <c r="BG457" s="154">
        <f>IF(N457="zákl. přenesená",J457,0)</f>
        <v>0</v>
      </c>
      <c r="BH457" s="154">
        <f>IF(N457="sníž. přenesená",J457,0)</f>
        <v>0</v>
      </c>
      <c r="BI457" s="154">
        <f>IF(N457="nulová",J457,0)</f>
        <v>0</v>
      </c>
      <c r="BJ457" s="17" t="s">
        <v>81</v>
      </c>
      <c r="BK457" s="154">
        <f>ROUND(I457*H457,2)</f>
        <v>0</v>
      </c>
      <c r="BL457" s="17" t="s">
        <v>734</v>
      </c>
      <c r="BM457" s="153" t="s">
        <v>745</v>
      </c>
    </row>
    <row r="458" spans="1:65" s="2" customFormat="1" ht="24.15" customHeight="1">
      <c r="A458" s="32"/>
      <c r="B458" s="140"/>
      <c r="C458" s="141" t="s">
        <v>746</v>
      </c>
      <c r="D458" s="141" t="s">
        <v>130</v>
      </c>
      <c r="E458" s="142" t="s">
        <v>747</v>
      </c>
      <c r="F458" s="143" t="s">
        <v>748</v>
      </c>
      <c r="G458" s="144" t="s">
        <v>317</v>
      </c>
      <c r="H458" s="145">
        <v>1</v>
      </c>
      <c r="I458" s="146"/>
      <c r="J458" s="147">
        <f>ROUND(I458*H458,2)</f>
        <v>0</v>
      </c>
      <c r="K458" s="148"/>
      <c r="L458" s="33"/>
      <c r="M458" s="149" t="s">
        <v>1</v>
      </c>
      <c r="N458" s="150" t="s">
        <v>38</v>
      </c>
      <c r="O458" s="58"/>
      <c r="P458" s="151">
        <f>O458*H458</f>
        <v>0</v>
      </c>
      <c r="Q458" s="151">
        <v>0</v>
      </c>
      <c r="R458" s="151">
        <f>Q458*H458</f>
        <v>0</v>
      </c>
      <c r="S458" s="151">
        <v>0</v>
      </c>
      <c r="T458" s="152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3" t="s">
        <v>734</v>
      </c>
      <c r="AT458" s="153" t="s">
        <v>130</v>
      </c>
      <c r="AU458" s="153" t="s">
        <v>81</v>
      </c>
      <c r="AY458" s="17" t="s">
        <v>127</v>
      </c>
      <c r="BE458" s="154">
        <f>IF(N458="základní",J458,0)</f>
        <v>0</v>
      </c>
      <c r="BF458" s="154">
        <f>IF(N458="snížená",J458,0)</f>
        <v>0</v>
      </c>
      <c r="BG458" s="154">
        <f>IF(N458="zákl. přenesená",J458,0)</f>
        <v>0</v>
      </c>
      <c r="BH458" s="154">
        <f>IF(N458="sníž. přenesená",J458,0)</f>
        <v>0</v>
      </c>
      <c r="BI458" s="154">
        <f>IF(N458="nulová",J458,0)</f>
        <v>0</v>
      </c>
      <c r="BJ458" s="17" t="s">
        <v>81</v>
      </c>
      <c r="BK458" s="154">
        <f>ROUND(I458*H458,2)</f>
        <v>0</v>
      </c>
      <c r="BL458" s="17" t="s">
        <v>734</v>
      </c>
      <c r="BM458" s="153" t="s">
        <v>749</v>
      </c>
    </row>
    <row r="459" spans="1:65" s="12" customFormat="1" ht="25.9" customHeight="1">
      <c r="B459" s="127"/>
      <c r="D459" s="128" t="s">
        <v>72</v>
      </c>
      <c r="E459" s="129" t="s">
        <v>750</v>
      </c>
      <c r="F459" s="129" t="s">
        <v>751</v>
      </c>
      <c r="I459" s="130"/>
      <c r="J459" s="131">
        <f>BK459</f>
        <v>0</v>
      </c>
      <c r="L459" s="127"/>
      <c r="M459" s="132"/>
      <c r="N459" s="133"/>
      <c r="O459" s="133"/>
      <c r="P459" s="134">
        <f>P460</f>
        <v>0</v>
      </c>
      <c r="Q459" s="133"/>
      <c r="R459" s="134">
        <f>R460</f>
        <v>0</v>
      </c>
      <c r="S459" s="133"/>
      <c r="T459" s="135">
        <f>T460</f>
        <v>0</v>
      </c>
      <c r="AR459" s="128" t="s">
        <v>160</v>
      </c>
      <c r="AT459" s="136" t="s">
        <v>72</v>
      </c>
      <c r="AU459" s="136" t="s">
        <v>73</v>
      </c>
      <c r="AY459" s="128" t="s">
        <v>127</v>
      </c>
      <c r="BK459" s="137">
        <f>BK460</f>
        <v>0</v>
      </c>
    </row>
    <row r="460" spans="1:65" s="2" customFormat="1" ht="33" customHeight="1">
      <c r="A460" s="32"/>
      <c r="B460" s="140"/>
      <c r="C460" s="141" t="s">
        <v>752</v>
      </c>
      <c r="D460" s="141" t="s">
        <v>130</v>
      </c>
      <c r="E460" s="142" t="s">
        <v>753</v>
      </c>
      <c r="F460" s="143" t="s">
        <v>754</v>
      </c>
      <c r="G460" s="144" t="s">
        <v>755</v>
      </c>
      <c r="H460" s="190"/>
      <c r="I460" s="146"/>
      <c r="J460" s="147">
        <f>ROUND(I460*H460,2)</f>
        <v>0</v>
      </c>
      <c r="K460" s="148"/>
      <c r="L460" s="33"/>
      <c r="M460" s="191" t="s">
        <v>1</v>
      </c>
      <c r="N460" s="192" t="s">
        <v>38</v>
      </c>
      <c r="O460" s="193"/>
      <c r="P460" s="194">
        <f>O460*H460</f>
        <v>0</v>
      </c>
      <c r="Q460" s="194">
        <v>0</v>
      </c>
      <c r="R460" s="194">
        <f>Q460*H460</f>
        <v>0</v>
      </c>
      <c r="S460" s="194">
        <v>0</v>
      </c>
      <c r="T460" s="195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3" t="s">
        <v>134</v>
      </c>
      <c r="AT460" s="153" t="s">
        <v>130</v>
      </c>
      <c r="AU460" s="153" t="s">
        <v>81</v>
      </c>
      <c r="AY460" s="17" t="s">
        <v>127</v>
      </c>
      <c r="BE460" s="154">
        <f>IF(N460="základní",J460,0)</f>
        <v>0</v>
      </c>
      <c r="BF460" s="154">
        <f>IF(N460="snížená",J460,0)</f>
        <v>0</v>
      </c>
      <c r="BG460" s="154">
        <f>IF(N460="zákl. přenesená",J460,0)</f>
        <v>0</v>
      </c>
      <c r="BH460" s="154">
        <f>IF(N460="sníž. přenesená",J460,0)</f>
        <v>0</v>
      </c>
      <c r="BI460" s="154">
        <f>IF(N460="nulová",J460,0)</f>
        <v>0</v>
      </c>
      <c r="BJ460" s="17" t="s">
        <v>81</v>
      </c>
      <c r="BK460" s="154">
        <f>ROUND(I460*H460,2)</f>
        <v>0</v>
      </c>
      <c r="BL460" s="17" t="s">
        <v>134</v>
      </c>
      <c r="BM460" s="153" t="s">
        <v>756</v>
      </c>
    </row>
    <row r="461" spans="1:65" s="2" customFormat="1" ht="7" customHeight="1">
      <c r="A461" s="32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33"/>
      <c r="M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</row>
  </sheetData>
  <autoFilter ref="C135:K460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14-01 - učebna chemie a f...</vt:lpstr>
      <vt:lpstr>'14-01 - učebna chemie a f...'!Názvy_tisku</vt:lpstr>
      <vt:lpstr>'Rekapitulace stavby'!Názvy_tisku</vt:lpstr>
      <vt:lpstr>'14-01 - učebna chemie a f...'!Oblast_tisku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Škopová</dc:creator>
  <cp:lastModifiedBy>Karel Rejent - ICT plus, s.r.o.</cp:lastModifiedBy>
  <dcterms:created xsi:type="dcterms:W3CDTF">2024-02-15T08:56:26Z</dcterms:created>
  <dcterms:modified xsi:type="dcterms:W3CDTF">2024-02-15T10:53:45Z</dcterms:modified>
</cp:coreProperties>
</file>